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H:\ÖA\ZGS\website\stadtteilmuetter\"/>
    </mc:Choice>
  </mc:AlternateContent>
  <xr:revisionPtr revIDLastSave="0" documentId="13_ncr:1_{453599D3-E5F7-4F66-B859-3468C46A842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K-AN" sheetId="4" r:id="rId1"/>
    <sheet name="Werte" sheetId="3" state="hidden" r:id="rId2"/>
  </sheets>
  <definedNames>
    <definedName name="_xlnm.Print_Area" localSheetId="0">'PK-AN'!$A$1:$J$56</definedName>
    <definedName name="TVL_Entgeltgruppe" localSheetId="0">'PK-AN'!#REF!</definedName>
    <definedName name="TVL_Entgeltgrupp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E22" i="4" s="1"/>
  <c r="I18" i="4"/>
  <c r="I19" i="4" s="1"/>
  <c r="G17" i="4"/>
  <c r="E16" i="4"/>
  <c r="E18" i="4" s="1"/>
  <c r="E23" i="4" l="1"/>
  <c r="G23" i="4" s="1"/>
  <c r="G22" i="4"/>
  <c r="E19" i="4"/>
  <c r="G19" i="4" s="1"/>
  <c r="E26" i="4"/>
  <c r="G26" i="4" s="1"/>
  <c r="E25" i="4"/>
  <c r="G25" i="4" s="1"/>
  <c r="E27" i="4"/>
  <c r="G27" i="4" s="1"/>
  <c r="G16" i="4"/>
  <c r="G18" i="4" s="1"/>
  <c r="I22" i="4"/>
  <c r="I23" i="4" s="1"/>
  <c r="I20" i="4"/>
  <c r="I21" i="4" s="1"/>
  <c r="I25" i="4"/>
  <c r="I26" i="4"/>
  <c r="H28" i="4" l="1"/>
  <c r="I24" i="4"/>
  <c r="I27" i="4"/>
  <c r="J28" i="4" s="1"/>
  <c r="E20" i="4"/>
  <c r="I29" i="4" l="1"/>
  <c r="E21" i="4"/>
  <c r="E24" i="4" s="1"/>
  <c r="G20" i="4"/>
  <c r="G21" i="4" s="1"/>
  <c r="G24" i="4" s="1"/>
  <c r="G29" i="4" s="1"/>
</calcChain>
</file>

<file path=xl/sharedStrings.xml><?xml version="1.0" encoding="utf-8"?>
<sst xmlns="http://schemas.openxmlformats.org/spreadsheetml/2006/main" count="255" uniqueCount="250">
  <si>
    <t>Projekt-Nr.:</t>
  </si>
  <si>
    <t>Name, Vorname:</t>
  </si>
  <si>
    <t>E9</t>
  </si>
  <si>
    <t>Qualifikation/Berufsabschluss:</t>
  </si>
  <si>
    <t>E10</t>
  </si>
  <si>
    <t>Tätigkeit beim Träger:</t>
  </si>
  <si>
    <t>seit:</t>
  </si>
  <si>
    <t>E11</t>
  </si>
  <si>
    <t>abweichende Projekttätigkeit:</t>
  </si>
  <si>
    <t>E12</t>
  </si>
  <si>
    <t>E13</t>
  </si>
  <si>
    <t>E14</t>
  </si>
  <si>
    <t>E15</t>
  </si>
  <si>
    <t>Std.</t>
  </si>
  <si>
    <t>lt. Arbeitsvertrag</t>
  </si>
  <si>
    <t>mtl. AN-Brutto</t>
  </si>
  <si>
    <t>mtl. AN-Brutto gesamt</t>
  </si>
  <si>
    <t>mtl. AG-Brutto</t>
  </si>
  <si>
    <t>AG-Brutto / Jahr</t>
  </si>
  <si>
    <t>Insolvenzumlage</t>
  </si>
  <si>
    <t>Diese Werte bitte in die Tabelle "Personalkosten" übernehmen.</t>
  </si>
  <si>
    <t>E2</t>
  </si>
  <si>
    <t>E3</t>
  </si>
  <si>
    <t>E4</t>
  </si>
  <si>
    <t>E5</t>
  </si>
  <si>
    <t>E6</t>
  </si>
  <si>
    <t>E7</t>
  </si>
  <si>
    <t>bitte auswählen</t>
  </si>
  <si>
    <r>
      <t xml:space="preserve">TVL-Berlin 
</t>
    </r>
    <r>
      <rPr>
        <sz val="9"/>
        <color rgb="FFFF0000"/>
        <rFont val="Arial"/>
        <family val="2"/>
      </rPr>
      <t>rechnet automatisch auf die angegebene wöchentliche Arbeitszeit um</t>
    </r>
  </si>
  <si>
    <t>AG-Brutto / Jahr ohne Jahressonderzahlungen</t>
  </si>
  <si>
    <t>Datum der Erstellung dieses Formulars:</t>
  </si>
  <si>
    <t>Das Besserstellungsverbot wird beachtet.</t>
  </si>
  <si>
    <t>ja</t>
  </si>
  <si>
    <t>nein</t>
  </si>
  <si>
    <t>geprüft durch:</t>
  </si>
  <si>
    <t>Bemerkungen</t>
  </si>
  <si>
    <r>
      <t xml:space="preserve">wöchentliche Arbeitszeit
</t>
    </r>
    <r>
      <rPr>
        <sz val="9"/>
        <rFont val="Arial"/>
        <family val="2"/>
      </rPr>
      <t>lt. Arbeitsvertrag im Unternehmen</t>
    </r>
    <r>
      <rPr>
        <sz val="9"/>
        <color rgb="FFFF0000"/>
        <rFont val="Arial"/>
        <family val="2"/>
      </rPr>
      <t>. Die Projektanteiligkeit wird bei der Berechnung der Personalkosten erfasst.</t>
    </r>
  </si>
  <si>
    <t>Bitte auswählen:</t>
  </si>
  <si>
    <t>E15/1</t>
  </si>
  <si>
    <t>E15/2</t>
  </si>
  <si>
    <t>E15/3</t>
  </si>
  <si>
    <t>E15/4</t>
  </si>
  <si>
    <t>E15/5</t>
  </si>
  <si>
    <t>E15/6</t>
  </si>
  <si>
    <t>E14/1</t>
  </si>
  <si>
    <t>E14/2</t>
  </si>
  <si>
    <t>E14/3</t>
  </si>
  <si>
    <t>E14/4</t>
  </si>
  <si>
    <t>E14/5</t>
  </si>
  <si>
    <t>E14/6</t>
  </si>
  <si>
    <t>E13/1</t>
  </si>
  <si>
    <t>E13/2</t>
  </si>
  <si>
    <t>E13/3</t>
  </si>
  <si>
    <t>E13/4</t>
  </si>
  <si>
    <t>E13/5</t>
  </si>
  <si>
    <t>E13/6</t>
  </si>
  <si>
    <t>E12/1</t>
  </si>
  <si>
    <t>E12/2</t>
  </si>
  <si>
    <t>E12/3</t>
  </si>
  <si>
    <t>E12/4</t>
  </si>
  <si>
    <t>E12/5</t>
  </si>
  <si>
    <t>E12/6</t>
  </si>
  <si>
    <t>E11/1</t>
  </si>
  <si>
    <t>E11/2</t>
  </si>
  <si>
    <t>E11/3</t>
  </si>
  <si>
    <t>E11/4</t>
  </si>
  <si>
    <t>E11/5</t>
  </si>
  <si>
    <t>E11/6</t>
  </si>
  <si>
    <t>E10/1</t>
  </si>
  <si>
    <t>E10/2</t>
  </si>
  <si>
    <t>E10/3</t>
  </si>
  <si>
    <t>E10/4</t>
  </si>
  <si>
    <t>E10/5</t>
  </si>
  <si>
    <t>E10/6</t>
  </si>
  <si>
    <t>E8/1</t>
  </si>
  <si>
    <t>E8/2</t>
  </si>
  <si>
    <t>E8/3</t>
  </si>
  <si>
    <t>E8/4</t>
  </si>
  <si>
    <t>E8/5</t>
  </si>
  <si>
    <t>E8/6</t>
  </si>
  <si>
    <t>E7/1</t>
  </si>
  <si>
    <t>E7/2</t>
  </si>
  <si>
    <t>E7/3</t>
  </si>
  <si>
    <t>E7/4</t>
  </si>
  <si>
    <t>E7/5</t>
  </si>
  <si>
    <t>E7/6</t>
  </si>
  <si>
    <t>E6/1</t>
  </si>
  <si>
    <t>E6/2</t>
  </si>
  <si>
    <t>E6/3</t>
  </si>
  <si>
    <t>E6/4</t>
  </si>
  <si>
    <t>E6/5</t>
  </si>
  <si>
    <t>E6/6</t>
  </si>
  <si>
    <t>E5/1</t>
  </si>
  <si>
    <t>E5/2</t>
  </si>
  <si>
    <t>E5/3</t>
  </si>
  <si>
    <t>E5/4</t>
  </si>
  <si>
    <t>E5/5</t>
  </si>
  <si>
    <t>E5/6</t>
  </si>
  <si>
    <t>E4/1</t>
  </si>
  <si>
    <t>E4/2</t>
  </si>
  <si>
    <t>E4/3</t>
  </si>
  <si>
    <t>E4/4</t>
  </si>
  <si>
    <t>E4/5</t>
  </si>
  <si>
    <t>E4/6</t>
  </si>
  <si>
    <t>E3/1</t>
  </si>
  <si>
    <t>E3/2</t>
  </si>
  <si>
    <t>E3/3</t>
  </si>
  <si>
    <t>E3/4</t>
  </si>
  <si>
    <t>E3/5</t>
  </si>
  <si>
    <t>E3/6</t>
  </si>
  <si>
    <t>E2/1</t>
  </si>
  <si>
    <t>E2/2</t>
  </si>
  <si>
    <t>E2/3</t>
  </si>
  <si>
    <t>E2/4</t>
  </si>
  <si>
    <t>E2/5</t>
  </si>
  <si>
    <t>E2/6</t>
  </si>
  <si>
    <t>E1/2</t>
  </si>
  <si>
    <t>E1/3</t>
  </si>
  <si>
    <t>E1/4</t>
  </si>
  <si>
    <t>E1/5</t>
  </si>
  <si>
    <t>E1/6</t>
  </si>
  <si>
    <t xml:space="preserve">ggf. Zulagen, Besitzstände, VWL  </t>
  </si>
  <si>
    <t>mtl. AG-SV in Prozent</t>
  </si>
  <si>
    <t>AG-SV auf JSZ in Prozent</t>
  </si>
  <si>
    <t>mtl. Umlage 1 in Prozent</t>
  </si>
  <si>
    <t>mtl. Umlage 2 in Prozent</t>
  </si>
  <si>
    <t>Bei mehreren Mitarbeiter*innen bitte Tabellenblatt jeweils unter neuem Namen speichern!</t>
  </si>
  <si>
    <t>Personalkostenberechnung je Mitarbeiter*in 2021</t>
  </si>
  <si>
    <r>
      <t xml:space="preserve">TVL-Berlin 
</t>
    </r>
    <r>
      <rPr>
        <sz val="9"/>
        <color rgb="FFFF0000"/>
        <rFont val="Arial"/>
        <family val="2"/>
      </rPr>
      <t>lt.</t>
    </r>
    <r>
      <rPr>
        <b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Tabellenwert 2021 bezogen auf eine ganze Stelle 
(39,4 Std)</t>
    </r>
  </si>
  <si>
    <t>S18/1</t>
  </si>
  <si>
    <t>S18/2</t>
  </si>
  <si>
    <t>S18/3</t>
  </si>
  <si>
    <t>S18/4</t>
  </si>
  <si>
    <t>S18/5</t>
  </si>
  <si>
    <t>S18/6</t>
  </si>
  <si>
    <t>S17/1</t>
  </si>
  <si>
    <t>S17/2</t>
  </si>
  <si>
    <t>S17/3</t>
  </si>
  <si>
    <t>S17/4</t>
  </si>
  <si>
    <t>S17/5</t>
  </si>
  <si>
    <t>S17/6</t>
  </si>
  <si>
    <t>S16/1</t>
  </si>
  <si>
    <t>S16/2</t>
  </si>
  <si>
    <t>S16/3</t>
  </si>
  <si>
    <t>S16/4</t>
  </si>
  <si>
    <t>S16/5</t>
  </si>
  <si>
    <t>S16/6</t>
  </si>
  <si>
    <t>S15/1</t>
  </si>
  <si>
    <t>S15/2</t>
  </si>
  <si>
    <t>S15/3</t>
  </si>
  <si>
    <t>S15/4</t>
  </si>
  <si>
    <t>S15/5</t>
  </si>
  <si>
    <t>S15/6</t>
  </si>
  <si>
    <t>S14/1</t>
  </si>
  <si>
    <t>S13/1</t>
  </si>
  <si>
    <t>S12/1</t>
  </si>
  <si>
    <t>S11b/1</t>
  </si>
  <si>
    <t>S11a/1</t>
  </si>
  <si>
    <t>S10/1</t>
  </si>
  <si>
    <t>S9/1</t>
  </si>
  <si>
    <t>S8b/1</t>
  </si>
  <si>
    <t>S8a/1</t>
  </si>
  <si>
    <t>S7/1</t>
  </si>
  <si>
    <t>S4/1</t>
  </si>
  <si>
    <t>S3/1</t>
  </si>
  <si>
    <t>S2/1</t>
  </si>
  <si>
    <t>S14/2</t>
  </si>
  <si>
    <t>S14/3</t>
  </si>
  <si>
    <t>S14/4</t>
  </si>
  <si>
    <t>S14/5</t>
  </si>
  <si>
    <t>S14/6</t>
  </si>
  <si>
    <t>S13/2</t>
  </si>
  <si>
    <t>S13/3</t>
  </si>
  <si>
    <t>S13/4</t>
  </si>
  <si>
    <t>S13/5</t>
  </si>
  <si>
    <t>S13/6</t>
  </si>
  <si>
    <t>S12/2</t>
  </si>
  <si>
    <t>S12/3</t>
  </si>
  <si>
    <t>S12/4</t>
  </si>
  <si>
    <t>S12/5</t>
  </si>
  <si>
    <t>S12/6</t>
  </si>
  <si>
    <t>S11b/2</t>
  </si>
  <si>
    <t>S11b/3</t>
  </si>
  <si>
    <t>S11b/4</t>
  </si>
  <si>
    <t>S11b/5</t>
  </si>
  <si>
    <t>S11b/6</t>
  </si>
  <si>
    <t>S11a/2</t>
  </si>
  <si>
    <t>S11a/3</t>
  </si>
  <si>
    <t>S11a/4</t>
  </si>
  <si>
    <t>S11a/5</t>
  </si>
  <si>
    <t>S11a/6</t>
  </si>
  <si>
    <t>S10/2</t>
  </si>
  <si>
    <t>S10/3</t>
  </si>
  <si>
    <t>S10/4</t>
  </si>
  <si>
    <t>S10/5</t>
  </si>
  <si>
    <t>S10/6</t>
  </si>
  <si>
    <t>S9/2</t>
  </si>
  <si>
    <t>S9/3</t>
  </si>
  <si>
    <t>S9/4</t>
  </si>
  <si>
    <t>S9/5</t>
  </si>
  <si>
    <t>S9/6</t>
  </si>
  <si>
    <t>S8b/2</t>
  </si>
  <si>
    <t>S8b/3</t>
  </si>
  <si>
    <t>S8b/4</t>
  </si>
  <si>
    <t>S8b/5</t>
  </si>
  <si>
    <t>S8b/6</t>
  </si>
  <si>
    <t>S8a/2</t>
  </si>
  <si>
    <t>S8a/3</t>
  </si>
  <si>
    <t>S8a/4</t>
  </si>
  <si>
    <t>S8a/5</t>
  </si>
  <si>
    <t>S8a/6</t>
  </si>
  <si>
    <t>S7/2</t>
  </si>
  <si>
    <t>S7/3</t>
  </si>
  <si>
    <t>S7/4</t>
  </si>
  <si>
    <t>S7/5</t>
  </si>
  <si>
    <t>S7/6</t>
  </si>
  <si>
    <t>S4/2</t>
  </si>
  <si>
    <t>S4/3</t>
  </si>
  <si>
    <t>S4/4</t>
  </si>
  <si>
    <t>S4/5</t>
  </si>
  <si>
    <t>S4/6</t>
  </si>
  <si>
    <t>S3/2</t>
  </si>
  <si>
    <t>S3/3</t>
  </si>
  <si>
    <t>S3/4</t>
  </si>
  <si>
    <t>S3/5</t>
  </si>
  <si>
    <t>S3/6</t>
  </si>
  <si>
    <t>S2/2</t>
  </si>
  <si>
    <t>S2/3</t>
  </si>
  <si>
    <t>S2/4</t>
  </si>
  <si>
    <t>S2/5</t>
  </si>
  <si>
    <t>S2/6</t>
  </si>
  <si>
    <t xml:space="preserve">Jahressonderzahlung </t>
  </si>
  <si>
    <t>E9b/1</t>
  </si>
  <si>
    <t>E9b/2</t>
  </si>
  <si>
    <t>E9b/3</t>
  </si>
  <si>
    <t>E9b/4</t>
  </si>
  <si>
    <t>E9b/5</t>
  </si>
  <si>
    <t>E9b/6</t>
  </si>
  <si>
    <t>E9a/1</t>
  </si>
  <si>
    <t>E9a/2</t>
  </si>
  <si>
    <t>E9a/3</t>
  </si>
  <si>
    <t>E9a/4</t>
  </si>
  <si>
    <t>E9a/5</t>
  </si>
  <si>
    <t>E9a/6</t>
  </si>
  <si>
    <t xml:space="preserve">Eingruppierung in den TVL: </t>
  </si>
  <si>
    <t>durch die zgs consult GmbH auszufüllen:</t>
  </si>
  <si>
    <t>Der persönlichen Erfahrungsstufe wird zugestimmt.</t>
  </si>
  <si>
    <t>Datum:</t>
  </si>
  <si>
    <t>Unterschrift:</t>
  </si>
  <si>
    <t>AG U1, U2, U3 /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</si>
</sst>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u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0" fontId="2" fillId="0" borderId="0" xfId="2" applyFont="1" applyFill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9" fillId="0" borderId="0" xfId="2" applyFont="1" applyFill="1" applyBorder="1" applyAlignment="1" applyProtection="1">
      <alignment vertical="top" wrapText="1"/>
      <protection locked="0"/>
    </xf>
    <xf numFmtId="0" fontId="4" fillId="0" borderId="0" xfId="2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Protection="1">
      <protection hidden="1"/>
    </xf>
    <xf numFmtId="44" fontId="0" fillId="0" borderId="0" xfId="0" applyNumberFormat="1" applyFont="1" applyProtection="1">
      <protection hidden="1"/>
    </xf>
    <xf numFmtId="44" fontId="4" fillId="0" borderId="0" xfId="2" applyNumberFormat="1" applyFont="1" applyFill="1" applyAlignment="1" applyProtection="1">
      <alignment vertical="center"/>
    </xf>
    <xf numFmtId="2" fontId="0" fillId="0" borderId="0" xfId="0" applyNumberFormat="1"/>
    <xf numFmtId="10" fontId="0" fillId="0" borderId="0" xfId="5" applyNumberFormat="1" applyFont="1" applyProtection="1"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2" applyFont="1" applyFill="1" applyAlignment="1" applyProtection="1">
      <alignment vertical="center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2" fillId="2" borderId="10" xfId="3" applyFont="1" applyFill="1" applyBorder="1" applyAlignment="1" applyProtection="1">
      <alignment horizontal="center" vertical="center"/>
      <protection locked="0" hidden="1"/>
    </xf>
    <xf numFmtId="14" fontId="2" fillId="4" borderId="10" xfId="3" applyNumberFormat="1" applyFont="1" applyFill="1" applyBorder="1" applyAlignment="1" applyProtection="1">
      <alignment vertical="center"/>
      <protection locked="0" hidden="1"/>
    </xf>
    <xf numFmtId="0" fontId="2" fillId="4" borderId="14" xfId="3" applyFont="1" applyFill="1" applyBorder="1" applyAlignment="1" applyProtection="1">
      <alignment vertical="center"/>
      <protection locked="0" hidden="1"/>
    </xf>
    <xf numFmtId="0" fontId="3" fillId="0" borderId="0" xfId="2" applyFont="1" applyFill="1" applyAlignment="1" applyProtection="1">
      <alignment vertical="center"/>
      <protection hidden="1"/>
    </xf>
    <xf numFmtId="0" fontId="2" fillId="0" borderId="0" xfId="2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Border="1" applyAlignment="1" applyProtection="1">
      <alignment vertical="center"/>
      <protection locked="0" hidden="1"/>
    </xf>
    <xf numFmtId="0" fontId="7" fillId="0" borderId="0" xfId="2" applyFont="1" applyFill="1" applyAlignment="1" applyProtection="1">
      <alignment vertical="center"/>
      <protection hidden="1"/>
    </xf>
    <xf numFmtId="0" fontId="7" fillId="0" borderId="4" xfId="2" applyFont="1" applyFill="1" applyBorder="1" applyAlignment="1" applyProtection="1">
      <alignment vertical="center"/>
      <protection hidden="1"/>
    </xf>
    <xf numFmtId="0" fontId="7" fillId="0" borderId="7" xfId="2" applyFont="1" applyFill="1" applyBorder="1" applyAlignment="1" applyProtection="1">
      <alignment vertical="center"/>
      <protection hidden="1"/>
    </xf>
    <xf numFmtId="0" fontId="7" fillId="0" borderId="8" xfId="2" applyFont="1" applyFill="1" applyBorder="1" applyAlignment="1" applyProtection="1">
      <alignment vertical="center"/>
      <protection hidden="1"/>
    </xf>
    <xf numFmtId="166" fontId="2" fillId="4" borderId="10" xfId="5" applyNumberFormat="1" applyFont="1" applyFill="1" applyBorder="1" applyAlignment="1" applyProtection="1">
      <alignment horizontal="center" vertical="center"/>
      <protection locked="0" hidden="1"/>
    </xf>
    <xf numFmtId="10" fontId="2" fillId="3" borderId="13" xfId="2" applyNumberFormat="1" applyFont="1" applyFill="1" applyBorder="1" applyAlignment="1" applyProtection="1">
      <alignment horizontal="center" vertical="center"/>
      <protection hidden="1"/>
    </xf>
    <xf numFmtId="10" fontId="2" fillId="4" borderId="10" xfId="5" applyNumberFormat="1" applyFont="1" applyFill="1" applyBorder="1" applyAlignment="1" applyProtection="1">
      <alignment horizontal="center" vertical="center"/>
      <protection locked="0" hidden="1"/>
    </xf>
    <xf numFmtId="10" fontId="2" fillId="3" borderId="10" xfId="5" applyNumberFormat="1" applyFont="1" applyFill="1" applyBorder="1" applyAlignment="1" applyProtection="1">
      <alignment horizontal="center" vertical="center"/>
      <protection hidden="1"/>
    </xf>
    <xf numFmtId="14" fontId="9" fillId="0" borderId="7" xfId="2" applyNumberFormat="1" applyFont="1" applyFill="1" applyBorder="1" applyAlignment="1" applyProtection="1">
      <alignment horizontal="left" vertical="top" wrapText="1"/>
      <protection locked="0"/>
    </xf>
    <xf numFmtId="0" fontId="9" fillId="0" borderId="0" xfId="2" applyFont="1" applyFill="1" applyBorder="1" applyAlignment="1" applyProtection="1">
      <alignment horizontal="right" vertical="top" wrapText="1"/>
      <protection locked="0"/>
    </xf>
    <xf numFmtId="0" fontId="9" fillId="0" borderId="0" xfId="2" applyFont="1" applyFill="1" applyBorder="1" applyAlignment="1" applyProtection="1">
      <alignment horizontal="right" vertical="center" wrapText="1"/>
      <protection locked="0"/>
    </xf>
    <xf numFmtId="0" fontId="2" fillId="0" borderId="0" xfId="2" applyFont="1" applyFill="1" applyAlignment="1" applyProtection="1">
      <alignment horizontal="right" vertical="center"/>
    </xf>
    <xf numFmtId="0" fontId="14" fillId="0" borderId="0" xfId="2" applyFont="1" applyFill="1" applyAlignment="1" applyProtection="1">
      <alignment vertical="center"/>
    </xf>
    <xf numFmtId="165" fontId="14" fillId="0" borderId="0" xfId="2" applyNumberFormat="1" applyFont="1" applyFill="1" applyBorder="1" applyAlignment="1" applyProtection="1">
      <alignment vertical="center"/>
    </xf>
    <xf numFmtId="9" fontId="14" fillId="0" borderId="0" xfId="2" applyNumberFormat="1" applyFont="1" applyFill="1" applyAlignment="1" applyProtection="1">
      <alignment vertical="center"/>
    </xf>
    <xf numFmtId="44" fontId="14" fillId="0" borderId="0" xfId="2" applyNumberFormat="1" applyFont="1" applyFill="1" applyAlignment="1" applyProtection="1">
      <alignment vertical="center"/>
    </xf>
    <xf numFmtId="0" fontId="9" fillId="0" borderId="7" xfId="2" applyFont="1" applyFill="1" applyBorder="1" applyAlignment="1" applyProtection="1">
      <alignment horizontal="left" vertical="center" wrapText="1"/>
      <protection locked="0"/>
    </xf>
    <xf numFmtId="44" fontId="2" fillId="3" borderId="8" xfId="4" applyNumberFormat="1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left" vertical="top" wrapText="1"/>
      <protection locked="0"/>
    </xf>
    <xf numFmtId="44" fontId="2" fillId="3" borderId="1" xfId="4" applyNumberFormat="1" applyFont="1" applyFill="1" applyBorder="1" applyAlignment="1" applyProtection="1">
      <alignment horizontal="center" vertical="center"/>
      <protection hidden="1"/>
    </xf>
    <xf numFmtId="44" fontId="2" fillId="3" borderId="3" xfId="4" applyNumberFormat="1" applyFont="1" applyFill="1" applyBorder="1" applyAlignment="1" applyProtection="1">
      <alignment horizontal="center" vertical="center"/>
      <protection hidden="1"/>
    </xf>
    <xf numFmtId="44" fontId="2" fillId="3" borderId="7" xfId="4" applyNumberFormat="1" applyFont="1" applyFill="1" applyBorder="1" applyAlignment="1" applyProtection="1">
      <alignment horizontal="center" vertical="center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11" xfId="2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vertical="center" wrapText="1"/>
      <protection hidden="1"/>
    </xf>
    <xf numFmtId="0" fontId="4" fillId="0" borderId="2" xfId="1" applyFont="1" applyFill="1" applyBorder="1" applyAlignment="1" applyProtection="1">
      <alignment vertical="center" wrapText="1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0" fontId="4" fillId="0" borderId="3" xfId="2" applyFont="1" applyFill="1" applyBorder="1" applyAlignment="1" applyProtection="1">
      <alignment vertical="center"/>
      <protection hidden="1"/>
    </xf>
    <xf numFmtId="0" fontId="2" fillId="0" borderId="0" xfId="2" applyFont="1" applyFill="1" applyAlignment="1" applyProtection="1">
      <alignment horizontal="left" vertical="top" wrapText="1"/>
      <protection hidden="1"/>
    </xf>
    <xf numFmtId="0" fontId="2" fillId="0" borderId="7" xfId="2" applyFont="1" applyFill="1" applyBorder="1" applyAlignment="1" applyProtection="1">
      <alignment horizontal="left" vertical="top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9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  <xf numFmtId="0" fontId="2" fillId="0" borderId="1" xfId="2" applyFont="1" applyFill="1" applyBorder="1" applyAlignment="1" applyProtection="1">
      <alignment horizontal="left" vertical="center"/>
      <protection hidden="1"/>
    </xf>
    <xf numFmtId="0" fontId="2" fillId="0" borderId="2" xfId="2" applyFont="1" applyFill="1" applyBorder="1" applyAlignment="1" applyProtection="1">
      <alignment horizontal="left" vertical="center"/>
      <protection hidden="1"/>
    </xf>
    <xf numFmtId="0" fontId="2" fillId="0" borderId="3" xfId="2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left" vertical="center"/>
      <protection locked="0" hidden="1"/>
    </xf>
    <xf numFmtId="0" fontId="2" fillId="4" borderId="2" xfId="2" applyFont="1" applyFill="1" applyBorder="1" applyAlignment="1" applyProtection="1">
      <alignment horizontal="left" vertical="center"/>
      <protection locked="0" hidden="1"/>
    </xf>
    <xf numFmtId="0" fontId="2" fillId="4" borderId="3" xfId="2" applyFont="1" applyFill="1" applyBorder="1" applyAlignment="1" applyProtection="1">
      <alignment horizontal="left" vertical="center"/>
      <protection locked="0" hidden="1"/>
    </xf>
    <xf numFmtId="0" fontId="2" fillId="5" borderId="1" xfId="2" applyFont="1" applyFill="1" applyBorder="1" applyAlignment="1" applyProtection="1">
      <alignment horizontal="left" vertical="center"/>
      <protection locked="0" hidden="1"/>
    </xf>
    <xf numFmtId="0" fontId="2" fillId="5" borderId="2" xfId="2" applyFont="1" applyFill="1" applyBorder="1" applyAlignment="1" applyProtection="1">
      <alignment horizontal="left" vertical="center"/>
      <protection locked="0" hidden="1"/>
    </xf>
    <xf numFmtId="0" fontId="2" fillId="5" borderId="3" xfId="2" applyFont="1" applyFill="1" applyBorder="1" applyAlignment="1" applyProtection="1">
      <alignment horizontal="left" vertical="center"/>
      <protection locked="0" hidden="1"/>
    </xf>
    <xf numFmtId="14" fontId="2" fillId="4" borderId="1" xfId="2" applyNumberFormat="1" applyFont="1" applyFill="1" applyBorder="1" applyAlignment="1" applyProtection="1">
      <alignment horizontal="left" vertical="center"/>
      <protection locked="0" hidden="1"/>
    </xf>
    <xf numFmtId="0" fontId="3" fillId="0" borderId="5" xfId="2" applyFont="1" applyFill="1" applyBorder="1" applyAlignment="1" applyProtection="1">
      <alignment horizontal="center" vertical="center"/>
      <protection hidden="1"/>
    </xf>
    <xf numFmtId="0" fontId="3" fillId="0" borderId="6" xfId="2" applyFont="1" applyFill="1" applyBorder="1" applyAlignment="1" applyProtection="1">
      <alignment horizontal="center" vertical="center"/>
      <protection hidden="1"/>
    </xf>
    <xf numFmtId="0" fontId="3" fillId="0" borderId="9" xfId="2" applyFont="1" applyFill="1" applyBorder="1" applyAlignment="1" applyProtection="1">
      <alignment horizontal="center" vertical="center"/>
      <protection hidden="1"/>
    </xf>
    <xf numFmtId="0" fontId="3" fillId="0" borderId="8" xfId="2" applyFont="1" applyFill="1" applyBorder="1" applyAlignment="1" applyProtection="1">
      <alignment horizontal="center" vertical="center"/>
      <protection hidden="1"/>
    </xf>
    <xf numFmtId="0" fontId="2" fillId="0" borderId="10" xfId="2" applyFont="1" applyFill="1" applyBorder="1" applyAlignment="1" applyProtection="1">
      <alignment horizontal="left" vertical="center"/>
      <protection hidden="1"/>
    </xf>
    <xf numFmtId="0" fontId="5" fillId="0" borderId="10" xfId="2" applyFont="1" applyFill="1" applyBorder="1" applyAlignment="1" applyProtection="1">
      <alignment horizontal="left" vertical="center"/>
      <protection hidden="1"/>
    </xf>
    <xf numFmtId="44" fontId="2" fillId="3" borderId="1" xfId="4" applyNumberFormat="1" applyFont="1" applyFill="1" applyBorder="1" applyAlignment="1" applyProtection="1">
      <alignment horizontal="right" vertical="center"/>
      <protection hidden="1"/>
    </xf>
    <xf numFmtId="44" fontId="2" fillId="3" borderId="3" xfId="4" applyNumberFormat="1" applyFont="1" applyFill="1" applyBorder="1" applyAlignment="1" applyProtection="1">
      <alignment horizontal="right" vertical="center"/>
      <protection hidden="1"/>
    </xf>
    <xf numFmtId="44" fontId="2" fillId="3" borderId="1" xfId="4" applyNumberFormat="1" applyFont="1" applyFill="1" applyBorder="1" applyAlignment="1" applyProtection="1">
      <alignment horizontal="center" vertical="center"/>
      <protection hidden="1"/>
    </xf>
    <xf numFmtId="44" fontId="2" fillId="3" borderId="3" xfId="4" applyNumberFormat="1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Alignment="1" applyProtection="1">
      <alignment vertical="center"/>
      <protection hidden="1"/>
    </xf>
    <xf numFmtId="44" fontId="2" fillId="4" borderId="1" xfId="4" applyNumberFormat="1" applyFont="1" applyFill="1" applyBorder="1" applyAlignment="1" applyProtection="1">
      <alignment horizontal="center" vertical="center"/>
      <protection locked="0" hidden="1"/>
    </xf>
    <xf numFmtId="44" fontId="2" fillId="4" borderId="3" xfId="4" applyNumberFormat="1" applyFont="1" applyFill="1" applyBorder="1" applyAlignment="1" applyProtection="1">
      <alignment horizontal="center" vertical="center"/>
      <protection locked="0" hidden="1"/>
    </xf>
    <xf numFmtId="0" fontId="2" fillId="5" borderId="1" xfId="2" applyFont="1" applyFill="1" applyBorder="1" applyAlignment="1" applyProtection="1">
      <alignment horizontal="center" vertical="center"/>
      <protection locked="0" hidden="1"/>
    </xf>
    <xf numFmtId="0" fontId="2" fillId="5" borderId="3" xfId="2" applyFont="1" applyFill="1" applyBorder="1" applyAlignment="1" applyProtection="1">
      <alignment horizontal="center" vertical="center"/>
      <protection locked="0" hidden="1"/>
    </xf>
    <xf numFmtId="0" fontId="5" fillId="0" borderId="13" xfId="2" applyFont="1" applyFill="1" applyBorder="1" applyAlignment="1" applyProtection="1">
      <alignment horizontal="left" vertical="center"/>
      <protection hidden="1"/>
    </xf>
    <xf numFmtId="0" fontId="5" fillId="0" borderId="14" xfId="2" applyFont="1" applyFill="1" applyBorder="1" applyAlignment="1" applyProtection="1">
      <alignment horizontal="left" vertical="center"/>
      <protection hidden="1"/>
    </xf>
    <xf numFmtId="44" fontId="2" fillId="3" borderId="2" xfId="4" applyNumberFormat="1" applyFont="1" applyFill="1" applyBorder="1" applyAlignment="1" applyProtection="1">
      <alignment horizontal="center" vertical="center"/>
      <protection hidden="1"/>
    </xf>
    <xf numFmtId="44" fontId="2" fillId="3" borderId="11" xfId="4" applyNumberFormat="1" applyFont="1" applyFill="1" applyBorder="1" applyAlignment="1" applyProtection="1">
      <alignment horizontal="center" vertical="center"/>
      <protection hidden="1"/>
    </xf>
    <xf numFmtId="44" fontId="2" fillId="3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7" xfId="2" applyFont="1" applyFill="1" applyBorder="1" applyAlignment="1" applyProtection="1">
      <alignment horizontal="left" vertical="center"/>
    </xf>
    <xf numFmtId="0" fontId="9" fillId="0" borderId="7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4" fillId="0" borderId="10" xfId="2" applyFont="1" applyFill="1" applyBorder="1" applyAlignment="1" applyProtection="1">
      <alignment horizontal="left" vertical="center"/>
      <protection hidden="1"/>
    </xf>
    <xf numFmtId="44" fontId="2" fillId="3" borderId="9" xfId="4" applyNumberFormat="1" applyFont="1" applyFill="1" applyBorder="1" applyAlignment="1" applyProtection="1">
      <alignment horizontal="center" vertical="center"/>
      <protection hidden="1"/>
    </xf>
    <xf numFmtId="44" fontId="2" fillId="3" borderId="8" xfId="4" applyNumberFormat="1" applyFont="1" applyFill="1" applyBorder="1" applyAlignment="1" applyProtection="1">
      <alignment horizontal="center" vertical="center"/>
      <protection hidden="1"/>
    </xf>
    <xf numFmtId="44" fontId="13" fillId="3" borderId="1" xfId="4" applyNumberFormat="1" applyFont="1" applyFill="1" applyBorder="1" applyAlignment="1" applyProtection="1">
      <alignment horizontal="center" vertical="center"/>
      <protection hidden="1"/>
    </xf>
    <xf numFmtId="44" fontId="13" fillId="3" borderId="3" xfId="4" applyNumberFormat="1" applyFont="1" applyFill="1" applyBorder="1" applyAlignment="1" applyProtection="1">
      <alignment horizontal="center" vertical="center"/>
      <protection hidden="1"/>
    </xf>
    <xf numFmtId="0" fontId="9" fillId="0" borderId="5" xfId="2" applyFont="1" applyFill="1" applyBorder="1" applyAlignment="1" applyProtection="1">
      <alignment horizontal="left" vertical="top" wrapText="1"/>
      <protection locked="0"/>
    </xf>
    <xf numFmtId="0" fontId="9" fillId="0" borderId="11" xfId="2" applyFont="1" applyFill="1" applyBorder="1" applyAlignment="1" applyProtection="1">
      <alignment horizontal="left" vertical="top" wrapText="1"/>
      <protection locked="0"/>
    </xf>
    <xf numFmtId="0" fontId="9" fillId="0" borderId="6" xfId="2" applyFont="1" applyFill="1" applyBorder="1" applyAlignment="1" applyProtection="1">
      <alignment horizontal="left" vertical="top" wrapText="1"/>
      <protection locked="0"/>
    </xf>
    <xf numFmtId="0" fontId="9" fillId="0" borderId="12" xfId="2" applyFont="1" applyFill="1" applyBorder="1" applyAlignment="1" applyProtection="1">
      <alignment horizontal="left" vertical="top" wrapText="1"/>
      <protection locked="0"/>
    </xf>
    <xf numFmtId="0" fontId="9" fillId="0" borderId="0" xfId="2" applyFont="1" applyFill="1" applyBorder="1" applyAlignment="1" applyProtection="1">
      <alignment horizontal="left" vertical="top" wrapText="1"/>
      <protection locked="0"/>
    </xf>
    <xf numFmtId="0" fontId="9" fillId="0" borderId="4" xfId="2" applyFont="1" applyFill="1" applyBorder="1" applyAlignment="1" applyProtection="1">
      <alignment horizontal="left" vertical="top" wrapText="1"/>
      <protection locked="0"/>
    </xf>
    <xf numFmtId="0" fontId="9" fillId="0" borderId="9" xfId="2" applyFont="1" applyFill="1" applyBorder="1" applyAlignment="1" applyProtection="1">
      <alignment horizontal="left" vertical="top" wrapText="1"/>
      <protection locked="0"/>
    </xf>
    <xf numFmtId="0" fontId="9" fillId="0" borderId="7" xfId="2" applyFont="1" applyFill="1" applyBorder="1" applyAlignment="1" applyProtection="1">
      <alignment horizontal="left" vertical="top" wrapText="1"/>
      <protection locked="0"/>
    </xf>
    <xf numFmtId="0" fontId="9" fillId="0" borderId="8" xfId="2" applyFont="1" applyFill="1" applyBorder="1" applyAlignment="1" applyProtection="1">
      <alignment horizontal="left" vertical="top" wrapText="1"/>
      <protection locked="0"/>
    </xf>
  </cellXfs>
  <cellStyles count="7">
    <cellStyle name="Komma 2" xfId="4" xr:uid="{00000000-0005-0000-0000-000000000000}"/>
    <cellStyle name="Prozent" xfId="5" builtinId="5"/>
    <cellStyle name="Standard" xfId="0" builtinId="0"/>
    <cellStyle name="Standard 2" xfId="2" xr:uid="{00000000-0005-0000-0000-000002000000}"/>
    <cellStyle name="Standard 3" xfId="6" xr:uid="{61098DC5-102C-4040-AC90-5193B95446F2}"/>
    <cellStyle name="Standard 5" xfId="3" xr:uid="{00000000-0005-0000-0000-000003000000}"/>
    <cellStyle name="Standard_Finanzplan Anlage Personalkosten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50</xdr:row>
          <xdr:rowOff>9525</xdr:rowOff>
        </xdr:from>
        <xdr:to>
          <xdr:col>4</xdr:col>
          <xdr:colOff>752475</xdr:colOff>
          <xdr:row>51</xdr:row>
          <xdr:rowOff>28575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50</xdr:row>
          <xdr:rowOff>9525</xdr:rowOff>
        </xdr:from>
        <xdr:to>
          <xdr:col>6</xdr:col>
          <xdr:colOff>752475</xdr:colOff>
          <xdr:row>51</xdr:row>
          <xdr:rowOff>28575</xdr:rowOff>
        </xdr:to>
        <xdr:sp macro="" textlink="">
          <xdr:nvSpPr>
            <xdr:cNvPr id="3074" name="CheckBox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51</xdr:row>
          <xdr:rowOff>9525</xdr:rowOff>
        </xdr:from>
        <xdr:to>
          <xdr:col>4</xdr:col>
          <xdr:colOff>752475</xdr:colOff>
          <xdr:row>52</xdr:row>
          <xdr:rowOff>28575</xdr:rowOff>
        </xdr:to>
        <xdr:sp macro="" textlink="">
          <xdr:nvSpPr>
            <xdr:cNvPr id="3075" name="CheckBox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52</xdr:row>
          <xdr:rowOff>9525</xdr:rowOff>
        </xdr:from>
        <xdr:to>
          <xdr:col>4</xdr:col>
          <xdr:colOff>752475</xdr:colOff>
          <xdr:row>53</xdr:row>
          <xdr:rowOff>28575</xdr:rowOff>
        </xdr:to>
        <xdr:sp macro="" textlink="">
          <xdr:nvSpPr>
            <xdr:cNvPr id="3076" name="CheckBox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50</xdr:row>
          <xdr:rowOff>9525</xdr:rowOff>
        </xdr:from>
        <xdr:to>
          <xdr:col>6</xdr:col>
          <xdr:colOff>752475</xdr:colOff>
          <xdr:row>51</xdr:row>
          <xdr:rowOff>28575</xdr:rowOff>
        </xdr:to>
        <xdr:sp macro="" textlink="">
          <xdr:nvSpPr>
            <xdr:cNvPr id="3077" name="CheckBox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51</xdr:row>
          <xdr:rowOff>9525</xdr:rowOff>
        </xdr:from>
        <xdr:to>
          <xdr:col>6</xdr:col>
          <xdr:colOff>752475</xdr:colOff>
          <xdr:row>52</xdr:row>
          <xdr:rowOff>28575</xdr:rowOff>
        </xdr:to>
        <xdr:sp macro="" textlink="">
          <xdr:nvSpPr>
            <xdr:cNvPr id="3078" name="CheckBox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52</xdr:row>
          <xdr:rowOff>9525</xdr:rowOff>
        </xdr:from>
        <xdr:to>
          <xdr:col>6</xdr:col>
          <xdr:colOff>752475</xdr:colOff>
          <xdr:row>53</xdr:row>
          <xdr:rowOff>28575</xdr:rowOff>
        </xdr:to>
        <xdr:sp macro="" textlink="">
          <xdr:nvSpPr>
            <xdr:cNvPr id="3079" name="CheckBox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4002-0399-4A64-97A9-7AC5A7D217F7}">
  <sheetPr codeName="Tabelle2">
    <pageSetUpPr fitToPage="1"/>
  </sheetPr>
  <dimension ref="A1:AF191"/>
  <sheetViews>
    <sheetView showZeros="0" tabSelected="1" zoomScaleNormal="100" workbookViewId="0">
      <selection activeCell="D12" sqref="D12"/>
    </sheetView>
  </sheetViews>
  <sheetFormatPr baseColWidth="10" defaultColWidth="11.5703125" defaultRowHeight="12.75" x14ac:dyDescent="0.25"/>
  <cols>
    <col min="1" max="1" width="10.7109375" style="1" customWidth="1"/>
    <col min="2" max="2" width="16.7109375" style="1" customWidth="1"/>
    <col min="3" max="3" width="11.42578125" style="1" customWidth="1"/>
    <col min="4" max="4" width="13.42578125" style="1" customWidth="1"/>
    <col min="5" max="10" width="11.42578125" style="1" customWidth="1"/>
    <col min="11" max="11" width="11.7109375" style="35" bestFit="1" customWidth="1"/>
    <col min="12" max="12" width="11.5703125" style="6"/>
    <col min="13" max="13" width="20.28515625" style="35" customWidth="1"/>
    <col min="14" max="14" width="11.5703125" style="35"/>
    <col min="15" max="16" width="9.28515625" style="35" bestFit="1" customWidth="1"/>
    <col min="17" max="17" width="11.5703125" style="35"/>
    <col min="18" max="18" width="11.5703125" style="6"/>
    <col min="19" max="20" width="11.5703125" style="35"/>
    <col min="21" max="32" width="11.5703125" style="6"/>
    <col min="33" max="16384" width="11.5703125" style="1"/>
  </cols>
  <sheetData>
    <row r="1" spans="1:16" ht="24.6" customHeight="1" x14ac:dyDescent="0.25">
      <c r="A1" s="13" t="s">
        <v>127</v>
      </c>
      <c r="B1" s="13"/>
      <c r="C1" s="13"/>
      <c r="D1" s="14"/>
      <c r="E1" s="14"/>
      <c r="F1" s="14"/>
      <c r="G1" s="15"/>
      <c r="H1" s="15"/>
      <c r="I1" s="15"/>
      <c r="J1" s="15"/>
    </row>
    <row r="2" spans="1:16" x14ac:dyDescent="0.25">
      <c r="A2" s="47" t="s">
        <v>126</v>
      </c>
      <c r="B2" s="48"/>
      <c r="C2" s="48"/>
      <c r="D2" s="49"/>
      <c r="E2" s="49"/>
      <c r="F2" s="50"/>
      <c r="G2" s="16"/>
      <c r="H2" s="14"/>
      <c r="I2" s="15"/>
      <c r="J2" s="15"/>
    </row>
    <row r="3" spans="1:16" ht="8.25" customHeight="1" x14ac:dyDescent="0.25">
      <c r="A3" s="45"/>
      <c r="B3" s="45"/>
      <c r="C3" s="45"/>
      <c r="D3" s="45"/>
      <c r="E3" s="45"/>
      <c r="F3" s="45"/>
      <c r="G3" s="45"/>
      <c r="H3" s="45"/>
      <c r="I3" s="15"/>
      <c r="J3" s="15"/>
    </row>
    <row r="4" spans="1:16" ht="15.75" customHeight="1" x14ac:dyDescent="0.25">
      <c r="A4" s="57" t="s">
        <v>0</v>
      </c>
      <c r="B4" s="58"/>
      <c r="C4" s="59"/>
      <c r="D4" s="63"/>
      <c r="E4" s="64"/>
      <c r="F4" s="64"/>
      <c r="G4" s="64"/>
      <c r="H4" s="65"/>
      <c r="I4" s="15"/>
      <c r="J4" s="15"/>
      <c r="M4" s="35" t="s">
        <v>27</v>
      </c>
      <c r="N4" s="35" t="s">
        <v>27</v>
      </c>
    </row>
    <row r="5" spans="1:16" ht="15.75" customHeight="1" x14ac:dyDescent="0.25">
      <c r="A5" s="57" t="s">
        <v>30</v>
      </c>
      <c r="B5" s="58"/>
      <c r="C5" s="59"/>
      <c r="D5" s="66"/>
      <c r="E5" s="61"/>
      <c r="F5" s="61"/>
      <c r="G5" s="61"/>
      <c r="H5" s="62"/>
      <c r="I5" s="15"/>
      <c r="J5" s="15"/>
    </row>
    <row r="6" spans="1:16" ht="15.75" customHeight="1" x14ac:dyDescent="0.25">
      <c r="A6" s="57" t="s">
        <v>1</v>
      </c>
      <c r="B6" s="58"/>
      <c r="C6" s="59"/>
      <c r="D6" s="60"/>
      <c r="E6" s="61"/>
      <c r="F6" s="61"/>
      <c r="G6" s="61"/>
      <c r="H6" s="62"/>
      <c r="I6" s="15"/>
      <c r="J6" s="15"/>
      <c r="M6" s="35">
        <v>1</v>
      </c>
      <c r="N6" s="35" t="s">
        <v>21</v>
      </c>
    </row>
    <row r="7" spans="1:16" ht="15.75" customHeight="1" x14ac:dyDescent="0.25">
      <c r="A7" s="57" t="s">
        <v>3</v>
      </c>
      <c r="B7" s="58"/>
      <c r="C7" s="59"/>
      <c r="D7" s="60"/>
      <c r="E7" s="61"/>
      <c r="F7" s="61"/>
      <c r="G7" s="61"/>
      <c r="H7" s="62"/>
      <c r="I7" s="15"/>
      <c r="J7" s="15"/>
      <c r="M7" s="35">
        <v>2</v>
      </c>
      <c r="N7" s="35" t="s">
        <v>22</v>
      </c>
    </row>
    <row r="8" spans="1:16" ht="18.75" customHeight="1" x14ac:dyDescent="0.25">
      <c r="A8" s="57" t="s">
        <v>5</v>
      </c>
      <c r="B8" s="58"/>
      <c r="C8" s="59"/>
      <c r="D8" s="60"/>
      <c r="E8" s="61"/>
      <c r="F8" s="62"/>
      <c r="G8" s="17" t="s">
        <v>6</v>
      </c>
      <c r="H8" s="18"/>
      <c r="I8" s="15"/>
      <c r="J8" s="15"/>
      <c r="M8" s="35">
        <v>3</v>
      </c>
      <c r="N8" s="35" t="s">
        <v>23</v>
      </c>
    </row>
    <row r="9" spans="1:16" ht="18.75" customHeight="1" x14ac:dyDescent="0.25">
      <c r="A9" s="57" t="s">
        <v>8</v>
      </c>
      <c r="B9" s="58"/>
      <c r="C9" s="59"/>
      <c r="D9" s="60"/>
      <c r="E9" s="61"/>
      <c r="F9" s="62"/>
      <c r="G9" s="17" t="s">
        <v>6</v>
      </c>
      <c r="H9" s="18"/>
      <c r="I9" s="15"/>
      <c r="J9" s="15"/>
      <c r="M9" s="35">
        <v>4</v>
      </c>
      <c r="N9" s="35" t="s">
        <v>24</v>
      </c>
    </row>
    <row r="10" spans="1:16" ht="11.25" customHeight="1" x14ac:dyDescent="0.25">
      <c r="A10" s="46"/>
      <c r="B10" s="46"/>
      <c r="C10" s="46"/>
      <c r="D10" s="46"/>
      <c r="E10" s="46"/>
      <c r="F10" s="46"/>
      <c r="G10" s="46"/>
      <c r="H10" s="46"/>
      <c r="I10" s="15"/>
      <c r="J10" s="15"/>
      <c r="M10" s="35">
        <v>5</v>
      </c>
      <c r="N10" s="35" t="s">
        <v>25</v>
      </c>
    </row>
    <row r="11" spans="1:16" ht="22.5" customHeight="1" x14ac:dyDescent="0.25">
      <c r="A11" s="77" t="s">
        <v>244</v>
      </c>
      <c r="B11" s="77"/>
      <c r="C11" s="77"/>
      <c r="D11" s="80" t="s">
        <v>37</v>
      </c>
      <c r="E11" s="81"/>
      <c r="F11" s="15"/>
      <c r="G11" s="15"/>
      <c r="H11" s="15"/>
      <c r="I11" s="15"/>
      <c r="J11" s="15"/>
      <c r="M11" s="35">
        <v>6</v>
      </c>
      <c r="N11" s="35" t="s">
        <v>26</v>
      </c>
    </row>
    <row r="12" spans="1:16" ht="20.25" customHeight="1" x14ac:dyDescent="0.25">
      <c r="A12" s="51" t="s">
        <v>36</v>
      </c>
      <c r="B12" s="51"/>
      <c r="C12" s="15"/>
      <c r="D12" s="19"/>
      <c r="E12" s="20" t="s">
        <v>13</v>
      </c>
      <c r="F12" s="15"/>
      <c r="G12" s="15"/>
      <c r="H12" s="21"/>
      <c r="I12" s="15"/>
      <c r="J12" s="15"/>
      <c r="N12" s="35" t="s">
        <v>2</v>
      </c>
      <c r="P12" s="36"/>
    </row>
    <row r="13" spans="1:16" ht="12.75" customHeight="1" x14ac:dyDescent="0.25">
      <c r="A13" s="51"/>
      <c r="B13" s="51"/>
      <c r="C13" s="15"/>
      <c r="D13" s="22"/>
      <c r="E13" s="15"/>
      <c r="F13" s="15"/>
      <c r="G13" s="15"/>
      <c r="H13" s="21"/>
      <c r="I13" s="15"/>
      <c r="J13" s="15"/>
      <c r="N13" s="35" t="s">
        <v>4</v>
      </c>
      <c r="P13" s="36"/>
    </row>
    <row r="14" spans="1:16" ht="18" customHeight="1" x14ac:dyDescent="0.25">
      <c r="A14" s="51"/>
      <c r="B14" s="51"/>
      <c r="C14" s="23"/>
      <c r="D14" s="24"/>
      <c r="E14" s="53" t="s">
        <v>128</v>
      </c>
      <c r="F14" s="54"/>
      <c r="G14" s="53" t="s">
        <v>28</v>
      </c>
      <c r="H14" s="54"/>
      <c r="I14" s="67" t="s">
        <v>14</v>
      </c>
      <c r="J14" s="68"/>
      <c r="N14" s="35" t="s">
        <v>7</v>
      </c>
      <c r="O14" s="37"/>
    </row>
    <row r="15" spans="1:16" ht="44.25" customHeight="1" x14ac:dyDescent="0.25">
      <c r="A15" s="52"/>
      <c r="B15" s="52"/>
      <c r="C15" s="25"/>
      <c r="D15" s="26"/>
      <c r="E15" s="55"/>
      <c r="F15" s="56"/>
      <c r="G15" s="55"/>
      <c r="H15" s="56"/>
      <c r="I15" s="69"/>
      <c r="J15" s="70"/>
      <c r="N15" s="35" t="s">
        <v>9</v>
      </c>
      <c r="O15" s="37"/>
    </row>
    <row r="16" spans="1:16" ht="18" customHeight="1" x14ac:dyDescent="0.25">
      <c r="A16" s="71" t="s">
        <v>15</v>
      </c>
      <c r="B16" s="72"/>
      <c r="C16" s="72"/>
      <c r="D16" s="72"/>
      <c r="E16" s="73">
        <f>IFERROR(VLOOKUP(D11,Werte!C4:D201,2,FALSE),"-     €")</f>
        <v>0</v>
      </c>
      <c r="F16" s="74"/>
      <c r="G16" s="75">
        <f>IFERROR(E16/39.4*$D$12,"")</f>
        <v>0</v>
      </c>
      <c r="H16" s="76"/>
      <c r="I16" s="78"/>
      <c r="J16" s="79"/>
      <c r="K16" s="38"/>
      <c r="M16" s="38"/>
      <c r="N16" s="35" t="s">
        <v>10</v>
      </c>
      <c r="O16" s="37"/>
    </row>
    <row r="17" spans="1:32" ht="18" customHeight="1" x14ac:dyDescent="0.25">
      <c r="A17" s="71" t="s">
        <v>121</v>
      </c>
      <c r="B17" s="72"/>
      <c r="C17" s="72"/>
      <c r="D17" s="72"/>
      <c r="E17" s="78"/>
      <c r="F17" s="79"/>
      <c r="G17" s="75">
        <f>E17/39.4*$D$12</f>
        <v>0</v>
      </c>
      <c r="H17" s="76"/>
      <c r="I17" s="78"/>
      <c r="J17" s="79"/>
      <c r="M17" s="38"/>
      <c r="N17" s="35" t="s">
        <v>11</v>
      </c>
      <c r="O17" s="37"/>
    </row>
    <row r="18" spans="1:32" ht="18" customHeight="1" x14ac:dyDescent="0.25">
      <c r="A18" s="71" t="s">
        <v>16</v>
      </c>
      <c r="B18" s="72"/>
      <c r="C18" s="72"/>
      <c r="D18" s="82"/>
      <c r="E18" s="75">
        <f>SUM(E16:F17)</f>
        <v>0</v>
      </c>
      <c r="F18" s="76"/>
      <c r="G18" s="75">
        <f>SUM(G16:H17)</f>
        <v>0</v>
      </c>
      <c r="H18" s="76"/>
      <c r="I18" s="75">
        <f>SUM(I16:J17)</f>
        <v>0</v>
      </c>
      <c r="J18" s="76"/>
      <c r="K18" s="38"/>
      <c r="N18" s="35" t="s">
        <v>12</v>
      </c>
      <c r="O18" s="37"/>
    </row>
    <row r="19" spans="1:32" ht="18" customHeight="1" x14ac:dyDescent="0.25">
      <c r="A19" s="57" t="s">
        <v>122</v>
      </c>
      <c r="B19" s="58"/>
      <c r="C19" s="58"/>
      <c r="D19" s="27">
        <v>0.2</v>
      </c>
      <c r="E19" s="84">
        <f>E18*D19</f>
        <v>0</v>
      </c>
      <c r="F19" s="76"/>
      <c r="G19" s="75">
        <f>E19/39.4*$D$12</f>
        <v>0</v>
      </c>
      <c r="H19" s="76"/>
      <c r="I19" s="75">
        <f>I18*D19</f>
        <v>0</v>
      </c>
      <c r="J19" s="76"/>
      <c r="K19" s="38"/>
      <c r="L19" s="10"/>
      <c r="O19" s="37"/>
    </row>
    <row r="20" spans="1:32" ht="18" customHeight="1" x14ac:dyDescent="0.25">
      <c r="A20" s="71" t="s">
        <v>17</v>
      </c>
      <c r="B20" s="72"/>
      <c r="C20" s="72"/>
      <c r="D20" s="83"/>
      <c r="E20" s="75">
        <f>E18+E19</f>
        <v>0</v>
      </c>
      <c r="F20" s="76"/>
      <c r="G20" s="75">
        <f>E20/39.4*$D$12</f>
        <v>0</v>
      </c>
      <c r="H20" s="76"/>
      <c r="I20" s="75">
        <f>I18+I19</f>
        <v>0</v>
      </c>
      <c r="J20" s="76"/>
      <c r="K20" s="38"/>
      <c r="O20" s="37"/>
    </row>
    <row r="21" spans="1:32" ht="18" customHeight="1" x14ac:dyDescent="0.25">
      <c r="A21" s="57" t="s">
        <v>29</v>
      </c>
      <c r="B21" s="58"/>
      <c r="C21" s="58"/>
      <c r="D21" s="59"/>
      <c r="E21" s="75">
        <f>E20*12</f>
        <v>0</v>
      </c>
      <c r="F21" s="76"/>
      <c r="G21" s="75">
        <f>G20*12</f>
        <v>0</v>
      </c>
      <c r="H21" s="76"/>
      <c r="I21" s="75">
        <f>I20*12</f>
        <v>0</v>
      </c>
      <c r="J21" s="76"/>
      <c r="O21" s="37"/>
    </row>
    <row r="22" spans="1:32" ht="18" customHeight="1" x14ac:dyDescent="0.25">
      <c r="A22" s="57" t="s">
        <v>231</v>
      </c>
      <c r="B22" s="58"/>
      <c r="C22" s="59"/>
      <c r="D22" s="28">
        <f>IFERROR(VLOOKUP(D11,Werte!C4:E201,3,FALSE),"0%")</f>
        <v>0</v>
      </c>
      <c r="E22" s="75">
        <f>IFERROR(VLOOKUP(D11,Werte!C4:D201,2,FALSE)*D22,"")</f>
        <v>0</v>
      </c>
      <c r="F22" s="76"/>
      <c r="G22" s="75">
        <f>IFERROR(E22/39.4*$D$12,"")</f>
        <v>0</v>
      </c>
      <c r="H22" s="76"/>
      <c r="I22" s="78">
        <f>I16*D22</f>
        <v>0</v>
      </c>
      <c r="J22" s="79"/>
      <c r="O22" s="37"/>
    </row>
    <row r="23" spans="1:32" ht="18" customHeight="1" x14ac:dyDescent="0.25">
      <c r="A23" s="57" t="s">
        <v>123</v>
      </c>
      <c r="B23" s="58"/>
      <c r="C23" s="58"/>
      <c r="D23" s="27">
        <v>0.19</v>
      </c>
      <c r="E23" s="84">
        <f>IFERROR(E22*D23,"")</f>
        <v>0</v>
      </c>
      <c r="F23" s="76"/>
      <c r="G23" s="75">
        <f>IFERROR(E23/39.4*$D$12,"")</f>
        <v>0</v>
      </c>
      <c r="H23" s="76"/>
      <c r="I23" s="75">
        <f>I22*D23</f>
        <v>0</v>
      </c>
      <c r="J23" s="76"/>
      <c r="O23" s="37"/>
    </row>
    <row r="24" spans="1:32" ht="18" customHeight="1" x14ac:dyDescent="0.25">
      <c r="A24" s="71" t="s">
        <v>18</v>
      </c>
      <c r="B24" s="72"/>
      <c r="C24" s="72"/>
      <c r="D24" s="83"/>
      <c r="E24" s="75" t="str">
        <f>IFERROR(SUM(_FV(E21,"E23")),"")</f>
        <v/>
      </c>
      <c r="F24" s="76"/>
      <c r="G24" s="75">
        <f>IFERROR(SUM(G21:G23),"")</f>
        <v>0</v>
      </c>
      <c r="H24" s="76"/>
      <c r="I24" s="75">
        <f>SUM(I21:I23)</f>
        <v>0</v>
      </c>
      <c r="J24" s="76"/>
      <c r="O24" s="37"/>
    </row>
    <row r="25" spans="1:32" ht="18" customHeight="1" x14ac:dyDescent="0.25">
      <c r="A25" s="57" t="s">
        <v>124</v>
      </c>
      <c r="B25" s="58"/>
      <c r="C25" s="58"/>
      <c r="D25" s="29">
        <v>0.1</v>
      </c>
      <c r="E25" s="84">
        <f>E18*D25</f>
        <v>0</v>
      </c>
      <c r="F25" s="76"/>
      <c r="G25" s="75">
        <f>(E25/39.4*$D$12)</f>
        <v>0</v>
      </c>
      <c r="H25" s="76"/>
      <c r="I25" s="75">
        <f>I18*D25</f>
        <v>0</v>
      </c>
      <c r="J25" s="76"/>
      <c r="O25" s="37"/>
    </row>
    <row r="26" spans="1:32" ht="18" customHeight="1" x14ac:dyDescent="0.25">
      <c r="A26" s="57" t="s">
        <v>125</v>
      </c>
      <c r="B26" s="58"/>
      <c r="C26" s="58"/>
      <c r="D26" s="29">
        <v>0.05</v>
      </c>
      <c r="E26" s="85">
        <f>E18*D26</f>
        <v>0</v>
      </c>
      <c r="F26" s="86"/>
      <c r="G26" s="75">
        <f>(E26/39.4*$D$12)</f>
        <v>0</v>
      </c>
      <c r="H26" s="76"/>
      <c r="I26" s="75">
        <f>I18*D26</f>
        <v>0</v>
      </c>
      <c r="J26" s="76"/>
      <c r="O26" s="37"/>
    </row>
    <row r="27" spans="1:32" s="35" customFormat="1" ht="18" customHeight="1" x14ac:dyDescent="0.25">
      <c r="A27" s="57" t="s">
        <v>19</v>
      </c>
      <c r="B27" s="58"/>
      <c r="C27" s="58"/>
      <c r="D27" s="30">
        <v>5.9999999999999995E-4</v>
      </c>
      <c r="E27" s="84">
        <f>IFERROR((E18+(E22/12))*D27,"")</f>
        <v>0</v>
      </c>
      <c r="F27" s="76"/>
      <c r="G27" s="75">
        <f>IFERROR((E27/39.4*$D$12),"")</f>
        <v>0</v>
      </c>
      <c r="H27" s="76"/>
      <c r="I27" s="75">
        <f>(I18+(I22/12))*D27</f>
        <v>0</v>
      </c>
      <c r="J27" s="76"/>
      <c r="L27" s="6"/>
      <c r="O27" s="37"/>
      <c r="R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35" customFormat="1" ht="18" customHeight="1" x14ac:dyDescent="0.25">
      <c r="A28" s="57" t="s">
        <v>249</v>
      </c>
      <c r="B28" s="58"/>
      <c r="C28" s="58"/>
      <c r="D28" s="59"/>
      <c r="E28" s="44"/>
      <c r="F28" s="40"/>
      <c r="G28" s="42"/>
      <c r="H28" s="43">
        <f>SUM(G25:H27)*12</f>
        <v>0</v>
      </c>
      <c r="I28" s="42"/>
      <c r="J28" s="43">
        <f>SUM(I25:J27)*12</f>
        <v>0</v>
      </c>
      <c r="L28" s="6"/>
      <c r="O28" s="37"/>
      <c r="R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s="35" customFormat="1" ht="18" customHeight="1" x14ac:dyDescent="0.25">
      <c r="A29" s="90" t="s">
        <v>20</v>
      </c>
      <c r="B29" s="72"/>
      <c r="C29" s="72"/>
      <c r="D29" s="83"/>
      <c r="E29" s="91"/>
      <c r="F29" s="92"/>
      <c r="G29" s="93">
        <f>G24+H28</f>
        <v>0</v>
      </c>
      <c r="H29" s="94"/>
      <c r="I29" s="93">
        <f>I24+J28</f>
        <v>0</v>
      </c>
      <c r="J29" s="94"/>
      <c r="L29" s="6"/>
      <c r="O29" s="37"/>
      <c r="R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35" customFormat="1" ht="12" customHeight="1" x14ac:dyDescent="0.25">
      <c r="A30" s="1"/>
      <c r="B30" s="1"/>
      <c r="C30" s="1"/>
      <c r="D30" s="1"/>
      <c r="E30" s="1"/>
      <c r="F30" s="1"/>
      <c r="G30" s="1"/>
      <c r="H30" s="3"/>
      <c r="I30" s="1"/>
      <c r="J30" s="1"/>
      <c r="L30" s="6"/>
      <c r="P30" s="36"/>
      <c r="R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s="35" customFormat="1" ht="25.15" customHeight="1" x14ac:dyDescent="0.25">
      <c r="A31" s="4" t="s">
        <v>35</v>
      </c>
      <c r="B31" s="1"/>
      <c r="C31" s="1"/>
      <c r="D31" s="1"/>
      <c r="E31" s="1"/>
      <c r="F31" s="1"/>
      <c r="G31" s="1"/>
      <c r="H31" s="1"/>
      <c r="I31" s="1"/>
      <c r="J31" s="1"/>
      <c r="L31" s="6"/>
      <c r="R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s="35" customFormat="1" ht="15" customHeight="1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7"/>
      <c r="L32" s="6"/>
      <c r="R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s="35" customFormat="1" ht="15" customHeight="1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100"/>
      <c r="L33" s="6"/>
      <c r="R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s="35" customFormat="1" ht="15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100"/>
      <c r="L34" s="6"/>
      <c r="R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s="35" customFormat="1" ht="15" customHeight="1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100"/>
      <c r="L35" s="6"/>
      <c r="R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s="35" customFormat="1" ht="15" customHeight="1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100"/>
      <c r="L36" s="6"/>
      <c r="R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35" customFormat="1" ht="15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100"/>
      <c r="L37" s="6"/>
      <c r="R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s="35" customFormat="1" ht="15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100"/>
      <c r="L38" s="6"/>
      <c r="R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s="35" customFormat="1" ht="15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100"/>
      <c r="L39" s="6"/>
      <c r="R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s="35" customFormat="1" ht="15" customHeight="1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100"/>
      <c r="L40" s="6"/>
      <c r="R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s="35" customFormat="1" ht="15" customHeight="1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100"/>
      <c r="L41" s="6"/>
      <c r="R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s="35" customFormat="1" ht="15" customHeight="1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100"/>
      <c r="L42" s="6"/>
      <c r="R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s="35" customFormat="1" ht="1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100"/>
      <c r="L43" s="6"/>
      <c r="R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s="35" customFormat="1" ht="15" customHeight="1" x14ac:dyDescent="0.25">
      <c r="A44" s="98"/>
      <c r="B44" s="99"/>
      <c r="C44" s="99"/>
      <c r="D44" s="99"/>
      <c r="E44" s="99"/>
      <c r="F44" s="99"/>
      <c r="G44" s="99"/>
      <c r="H44" s="99"/>
      <c r="I44" s="99"/>
      <c r="J44" s="100"/>
      <c r="L44" s="6"/>
      <c r="R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s="35" customFormat="1" ht="15" customHeigh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100"/>
      <c r="L45" s="6"/>
      <c r="R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s="35" customFormat="1" ht="1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100"/>
      <c r="L46" s="6"/>
      <c r="R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s="35" customFormat="1" ht="1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3"/>
      <c r="L47" s="6"/>
      <c r="R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s="35" customFormat="1" ht="15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L48" s="6"/>
      <c r="R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s="35" customFormat="1" ht="15" customHeight="1" x14ac:dyDescent="0.25">
      <c r="A49" s="88" t="s">
        <v>245</v>
      </c>
      <c r="B49" s="88"/>
      <c r="C49" s="88"/>
      <c r="D49" s="88"/>
      <c r="E49" s="39"/>
      <c r="F49" s="39"/>
      <c r="G49" s="39"/>
      <c r="H49" s="39"/>
      <c r="I49" s="39"/>
      <c r="J49" s="39"/>
      <c r="L49" s="6"/>
      <c r="R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s="35" customFormat="1" ht="1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L50" s="6"/>
      <c r="R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s="35" customFormat="1" ht="15" customHeight="1" x14ac:dyDescent="0.25">
      <c r="A51" s="89"/>
      <c r="B51" s="89"/>
      <c r="C51" s="89"/>
      <c r="D51" s="89"/>
      <c r="E51" s="41"/>
      <c r="F51" s="41"/>
      <c r="G51" s="41"/>
      <c r="H51" s="41"/>
      <c r="I51" s="41"/>
      <c r="J51" s="41"/>
      <c r="L51" s="6"/>
      <c r="R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s="35" customFormat="1" ht="15" customHeight="1" x14ac:dyDescent="0.25">
      <c r="A52" s="89" t="s">
        <v>246</v>
      </c>
      <c r="B52" s="89"/>
      <c r="C52" s="89"/>
      <c r="D52" s="89"/>
      <c r="E52" s="41"/>
      <c r="F52" s="41" t="s">
        <v>32</v>
      </c>
      <c r="G52" s="41"/>
      <c r="H52" s="41" t="s">
        <v>33</v>
      </c>
      <c r="I52" s="41"/>
      <c r="J52" s="41"/>
      <c r="L52" s="6"/>
      <c r="R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s="35" customFormat="1" ht="15" customHeight="1" x14ac:dyDescent="0.25">
      <c r="A53" s="89" t="s">
        <v>31</v>
      </c>
      <c r="B53" s="89"/>
      <c r="C53" s="89"/>
      <c r="D53" s="89"/>
      <c r="E53" s="41"/>
      <c r="F53" s="41" t="s">
        <v>32</v>
      </c>
      <c r="G53" s="41"/>
      <c r="H53" s="41" t="s">
        <v>33</v>
      </c>
      <c r="I53" s="41"/>
      <c r="J53" s="41"/>
      <c r="L53" s="6"/>
      <c r="R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5" customFormat="1" ht="15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L54" s="6"/>
      <c r="R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5" customFormat="1" ht="15" customHeight="1" x14ac:dyDescent="0.25">
      <c r="A55" s="41" t="s">
        <v>247</v>
      </c>
      <c r="B55" s="31"/>
      <c r="C55" s="1"/>
      <c r="D55" s="1"/>
      <c r="E55" s="33" t="s">
        <v>34</v>
      </c>
      <c r="F55" s="87"/>
      <c r="G55" s="87"/>
      <c r="H55" s="87"/>
      <c r="I55" s="87"/>
      <c r="J55" s="87"/>
      <c r="L55" s="6"/>
      <c r="R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5" customFormat="1" ht="15" customHeight="1" x14ac:dyDescent="0.25">
      <c r="A56" s="1"/>
      <c r="B56" s="1"/>
      <c r="C56" s="1"/>
      <c r="D56" s="1"/>
      <c r="E56" s="34"/>
      <c r="F56" s="41"/>
      <c r="G56" s="41"/>
      <c r="H56" s="41"/>
      <c r="I56" s="41"/>
      <c r="J56" s="41"/>
      <c r="L56" s="6"/>
      <c r="R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5" customFormat="1" ht="15" customHeight="1" x14ac:dyDescent="0.25">
      <c r="A57" s="1"/>
      <c r="B57" s="1"/>
      <c r="C57" s="1"/>
      <c r="D57" s="1"/>
      <c r="E57" s="34"/>
      <c r="F57" s="41"/>
      <c r="G57" s="41"/>
      <c r="H57" s="41"/>
      <c r="I57" s="41"/>
      <c r="J57" s="41"/>
      <c r="L57" s="6"/>
      <c r="R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35" customFormat="1" ht="15" customHeight="1" x14ac:dyDescent="0.25">
      <c r="A58" s="1"/>
      <c r="B58" s="1"/>
      <c r="C58" s="1"/>
      <c r="D58" s="1"/>
      <c r="E58" s="32" t="s">
        <v>248</v>
      </c>
      <c r="F58" s="87"/>
      <c r="G58" s="87"/>
      <c r="H58" s="87"/>
      <c r="I58" s="87"/>
      <c r="J58" s="87"/>
      <c r="L58" s="6"/>
      <c r="R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35" customFormat="1" ht="1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L59" s="6"/>
      <c r="R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s="35" customFormat="1" x14ac:dyDescent="0.25">
      <c r="A60" s="1"/>
      <c r="B60" s="1"/>
      <c r="C60" s="5"/>
      <c r="D60" s="5"/>
      <c r="E60" s="5"/>
      <c r="F60" s="5"/>
      <c r="G60" s="5"/>
      <c r="H60" s="5"/>
      <c r="I60" s="5"/>
      <c r="J60" s="5"/>
      <c r="L60" s="6"/>
      <c r="R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s="35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L61" s="6"/>
      <c r="R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s="35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L62" s="6"/>
      <c r="R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s="35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L63" s="6"/>
      <c r="R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s="35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2"/>
      <c r="L64" s="6"/>
      <c r="R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35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2"/>
      <c r="L65" s="6"/>
      <c r="R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s="35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2"/>
      <c r="L66" s="6"/>
      <c r="R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s="35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2"/>
      <c r="L67" s="6"/>
      <c r="R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s="35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L68" s="6"/>
      <c r="R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35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2"/>
      <c r="L69" s="6"/>
      <c r="R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35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2"/>
      <c r="L70" s="6"/>
      <c r="R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35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2"/>
      <c r="L71" s="6"/>
      <c r="R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35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L72" s="6"/>
      <c r="R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35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L73" s="6"/>
      <c r="R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35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2"/>
      <c r="L74" s="6"/>
      <c r="R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35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L75" s="6"/>
      <c r="R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35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2"/>
      <c r="L76" s="6"/>
      <c r="R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35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2"/>
      <c r="L77" s="6"/>
      <c r="R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35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2"/>
      <c r="L78" s="6"/>
      <c r="R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35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L79" s="6"/>
      <c r="R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35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2"/>
      <c r="L80" s="6"/>
      <c r="R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35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L81" s="6"/>
      <c r="R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35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L82" s="6"/>
      <c r="R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35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L83" s="6"/>
      <c r="R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35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L84" s="6"/>
      <c r="R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35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  <c r="L85" s="6"/>
      <c r="R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35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2"/>
      <c r="L86" s="6"/>
      <c r="R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35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2"/>
      <c r="L87" s="6"/>
      <c r="R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35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2"/>
      <c r="L88" s="6"/>
      <c r="R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35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2"/>
      <c r="L89" s="6"/>
      <c r="R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35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2"/>
      <c r="L90" s="6"/>
      <c r="R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35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2"/>
      <c r="L91" s="6"/>
      <c r="R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35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2"/>
      <c r="L92" s="6"/>
      <c r="R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35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2"/>
      <c r="L93" s="6"/>
      <c r="R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35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2"/>
      <c r="L94" s="6"/>
      <c r="R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35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2"/>
      <c r="L95" s="6"/>
      <c r="R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35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2"/>
      <c r="L96" s="6"/>
      <c r="R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35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2"/>
      <c r="L97" s="6"/>
      <c r="R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35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2"/>
      <c r="L98" s="6"/>
      <c r="R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35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L99" s="6"/>
      <c r="R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35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"/>
      <c r="L100" s="6"/>
      <c r="R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35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2"/>
      <c r="L101" s="6"/>
      <c r="R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35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2"/>
      <c r="L102" s="6"/>
      <c r="R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35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2"/>
      <c r="L103" s="6"/>
      <c r="R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35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2"/>
      <c r="L104" s="6"/>
      <c r="R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35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2"/>
      <c r="L105" s="6"/>
      <c r="R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35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2"/>
      <c r="L106" s="6"/>
      <c r="R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35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2"/>
      <c r="L107" s="6"/>
      <c r="R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35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2"/>
      <c r="L108" s="6"/>
      <c r="R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35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2"/>
      <c r="L109" s="6"/>
      <c r="R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35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2"/>
      <c r="L110" s="6"/>
      <c r="R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35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2"/>
      <c r="L111" s="6"/>
      <c r="R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35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2"/>
      <c r="L112" s="6"/>
      <c r="R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s="35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2"/>
      <c r="L113" s="6"/>
      <c r="R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35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2"/>
      <c r="L114" s="6"/>
      <c r="R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s="35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2"/>
      <c r="L115" s="6"/>
      <c r="R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s="35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2"/>
      <c r="L116" s="6"/>
      <c r="R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s="35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2"/>
      <c r="L117" s="6"/>
      <c r="R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s="35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2"/>
      <c r="L118" s="6"/>
      <c r="R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s="35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2"/>
      <c r="L119" s="6"/>
      <c r="R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s="35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2"/>
      <c r="L120" s="6"/>
      <c r="R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s="35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2"/>
      <c r="L121" s="6"/>
      <c r="R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s="35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2"/>
      <c r="L122" s="6"/>
      <c r="R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s="35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2"/>
      <c r="L123" s="6"/>
      <c r="R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s="35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2"/>
      <c r="L124" s="6"/>
      <c r="R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s="35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2"/>
      <c r="L125" s="6"/>
      <c r="R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s="35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2"/>
      <c r="L126" s="6"/>
      <c r="R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s="35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2"/>
      <c r="L127" s="6"/>
      <c r="R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s="35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2"/>
      <c r="L128" s="6"/>
      <c r="R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s="35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2"/>
      <c r="L129" s="6"/>
      <c r="R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s="35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2"/>
      <c r="L130" s="6"/>
      <c r="R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s="35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2"/>
      <c r="L131" s="6"/>
      <c r="R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s="35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2"/>
      <c r="L132" s="6"/>
      <c r="R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s="35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2"/>
      <c r="L133" s="6"/>
      <c r="R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s="35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2"/>
      <c r="L134" s="6"/>
      <c r="R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s="35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2"/>
      <c r="L135" s="6"/>
      <c r="R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s="35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2"/>
      <c r="L136" s="6"/>
      <c r="R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s="35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2"/>
      <c r="L137" s="6"/>
      <c r="R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s="35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2"/>
      <c r="L138" s="6"/>
      <c r="R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s="35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2"/>
      <c r="L139" s="6"/>
      <c r="R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s="35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2"/>
      <c r="L140" s="6"/>
      <c r="R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s="35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2"/>
      <c r="L141" s="6"/>
      <c r="R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s="35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2"/>
      <c r="L142" s="6"/>
      <c r="R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s="35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2"/>
      <c r="L143" s="6"/>
      <c r="R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s="35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2"/>
      <c r="L144" s="6"/>
      <c r="R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s="35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2"/>
      <c r="L145" s="6"/>
      <c r="R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s="35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2"/>
      <c r="L146" s="6"/>
      <c r="R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s="35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2"/>
      <c r="L147" s="6"/>
      <c r="R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s="35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2"/>
      <c r="L148" s="6"/>
      <c r="R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s="35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2"/>
      <c r="L149" s="6"/>
      <c r="R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s="35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2"/>
      <c r="L150" s="6"/>
      <c r="R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s="35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2"/>
      <c r="L151" s="6"/>
      <c r="R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s="35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2"/>
      <c r="L152" s="6"/>
      <c r="R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s="35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2"/>
      <c r="L153" s="6"/>
      <c r="R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s="35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2"/>
      <c r="L154" s="6"/>
      <c r="R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s="35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2"/>
      <c r="L155" s="6"/>
      <c r="R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s="35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2"/>
      <c r="L156" s="6"/>
      <c r="R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s="35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2"/>
      <c r="L157" s="6"/>
      <c r="R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s="35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2"/>
      <c r="L158" s="6"/>
      <c r="R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s="35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2"/>
      <c r="L159" s="6"/>
      <c r="R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s="35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2"/>
      <c r="L160" s="6"/>
      <c r="R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s="35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2"/>
      <c r="L161" s="6"/>
      <c r="R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s="35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2"/>
      <c r="L162" s="6"/>
      <c r="R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s="35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2"/>
      <c r="L163" s="6"/>
      <c r="R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s="35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2"/>
      <c r="L164" s="6"/>
      <c r="R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s="35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2"/>
      <c r="L165" s="6"/>
      <c r="R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s="35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2"/>
      <c r="L166" s="6"/>
      <c r="R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s="35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2"/>
      <c r="L167" s="6"/>
      <c r="R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s="35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2"/>
      <c r="L168" s="6"/>
      <c r="R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s="35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2"/>
      <c r="L169" s="6"/>
      <c r="R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s="35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2"/>
      <c r="L170" s="6"/>
      <c r="R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s="35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2"/>
      <c r="L171" s="6"/>
      <c r="R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s="35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/>
      <c r="L172" s="6"/>
      <c r="R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s="35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2"/>
      <c r="L173" s="6"/>
      <c r="R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s="35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2"/>
      <c r="L174" s="6"/>
      <c r="R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s="35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2"/>
      <c r="L175" s="6"/>
      <c r="R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s="35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2"/>
      <c r="L176" s="6"/>
      <c r="R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s="35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2"/>
      <c r="L177" s="6"/>
      <c r="R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s="35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2"/>
      <c r="L178" s="6"/>
      <c r="R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s="35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2"/>
      <c r="L179" s="6"/>
      <c r="R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s="35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2"/>
      <c r="L180" s="6"/>
      <c r="R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s="35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2"/>
      <c r="L181" s="6"/>
      <c r="R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s="35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2"/>
      <c r="L182" s="6"/>
      <c r="R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s="35" customForma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2"/>
      <c r="L183" s="6"/>
      <c r="R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s="35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2"/>
      <c r="L184" s="6"/>
      <c r="R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s="35" customForma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2"/>
      <c r="L185" s="6"/>
      <c r="R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s="35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2"/>
      <c r="L186" s="6"/>
      <c r="R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s="35" customForma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2"/>
      <c r="L187" s="6"/>
      <c r="R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s="35" customForma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2"/>
      <c r="L188" s="6"/>
      <c r="R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s="35" customForma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2"/>
      <c r="L189" s="6"/>
      <c r="R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s="35" customForma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2"/>
      <c r="L190" s="6"/>
      <c r="R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s="35" customForma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2"/>
      <c r="L191" s="6"/>
      <c r="R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</sheetData>
  <sheetProtection algorithmName="SHA-512" hashValue="aKTDU/SOEtsfyo6Jk1R5qQY7EW4qQxdmIRyuYyjDJRJ1TTWqk2h97UdTiWyhJ3Xwr1gQrCpesOu6NOKh2rf3HA==" saltValue="Iv+tocRuwxuamFVWM8T1CQ==" spinCount="100000" sheet="1" objects="1" scenarios="1"/>
  <mergeCells count="81">
    <mergeCell ref="A51:D51"/>
    <mergeCell ref="A52:D52"/>
    <mergeCell ref="A53:D53"/>
    <mergeCell ref="F55:J55"/>
    <mergeCell ref="F58:J58"/>
    <mergeCell ref="A49:D49"/>
    <mergeCell ref="A26:C26"/>
    <mergeCell ref="E26:F26"/>
    <mergeCell ref="G26:H26"/>
    <mergeCell ref="I26:J26"/>
    <mergeCell ref="A27:C27"/>
    <mergeCell ref="E27:F27"/>
    <mergeCell ref="G27:H27"/>
    <mergeCell ref="I27:J27"/>
    <mergeCell ref="A28:D28"/>
    <mergeCell ref="A29:D29"/>
    <mergeCell ref="E29:F29"/>
    <mergeCell ref="G29:H29"/>
    <mergeCell ref="I29:J29"/>
    <mergeCell ref="A25:C25"/>
    <mergeCell ref="E25:F25"/>
    <mergeCell ref="G25:H25"/>
    <mergeCell ref="I25:J25"/>
    <mergeCell ref="A32:J47"/>
    <mergeCell ref="A23:C23"/>
    <mergeCell ref="E23:F23"/>
    <mergeCell ref="G23:H23"/>
    <mergeCell ref="I23:J23"/>
    <mergeCell ref="A24:D24"/>
    <mergeCell ref="E24:F24"/>
    <mergeCell ref="G24:H24"/>
    <mergeCell ref="I24:J24"/>
    <mergeCell ref="A21:D21"/>
    <mergeCell ref="E21:F21"/>
    <mergeCell ref="G21:H21"/>
    <mergeCell ref="I21:J21"/>
    <mergeCell ref="A22:C22"/>
    <mergeCell ref="E22:F22"/>
    <mergeCell ref="G22:H22"/>
    <mergeCell ref="I22:J22"/>
    <mergeCell ref="A19:C19"/>
    <mergeCell ref="E19:F19"/>
    <mergeCell ref="G19:H19"/>
    <mergeCell ref="I19:J19"/>
    <mergeCell ref="A20:D20"/>
    <mergeCell ref="E20:F20"/>
    <mergeCell ref="G20:H20"/>
    <mergeCell ref="I20:J20"/>
    <mergeCell ref="I16:J16"/>
    <mergeCell ref="A18:D18"/>
    <mergeCell ref="E18:F18"/>
    <mergeCell ref="G18:H18"/>
    <mergeCell ref="I18:J18"/>
    <mergeCell ref="A17:D17"/>
    <mergeCell ref="E17:F17"/>
    <mergeCell ref="G17:H17"/>
    <mergeCell ref="I17:J17"/>
    <mergeCell ref="A9:C9"/>
    <mergeCell ref="D9:F9"/>
    <mergeCell ref="A10:H10"/>
    <mergeCell ref="A11:C11"/>
    <mergeCell ref="D11:E11"/>
    <mergeCell ref="A12:B15"/>
    <mergeCell ref="E14:F15"/>
    <mergeCell ref="G14:H15"/>
    <mergeCell ref="I14:J15"/>
    <mergeCell ref="A16:D16"/>
    <mergeCell ref="E16:F16"/>
    <mergeCell ref="G16:H16"/>
    <mergeCell ref="A6:C6"/>
    <mergeCell ref="D6:H6"/>
    <mergeCell ref="A7:C7"/>
    <mergeCell ref="D7:H7"/>
    <mergeCell ref="A8:C8"/>
    <mergeCell ref="D8:F8"/>
    <mergeCell ref="A2:F2"/>
    <mergeCell ref="A3:H3"/>
    <mergeCell ref="A4:C4"/>
    <mergeCell ref="D4:H4"/>
    <mergeCell ref="A5:C5"/>
    <mergeCell ref="D5:H5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&amp;R&amp;G</oddHeader>
    <oddFooter>&amp;L&amp;"Arial,Standard"&amp;9Stand: 26.04.2021</oddFooter>
  </headerFooter>
  <colBreaks count="1" manualBreakCount="1">
    <brk id="10" max="1048575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3079" r:id="rId5" name="CheckBox7">
          <controlPr defaultSize="0" autoLine="0" r:id="rId6">
            <anchor moveWithCells="1">
              <from>
                <xdr:col>6</xdr:col>
                <xdr:colOff>552450</xdr:colOff>
                <xdr:row>52</xdr:row>
                <xdr:rowOff>9525</xdr:rowOff>
              </from>
              <to>
                <xdr:col>6</xdr:col>
                <xdr:colOff>752475</xdr:colOff>
                <xdr:row>53</xdr:row>
                <xdr:rowOff>28575</xdr:rowOff>
              </to>
            </anchor>
          </controlPr>
        </control>
      </mc:Choice>
      <mc:Fallback>
        <control shapeId="3079" r:id="rId5" name="CheckBox7"/>
      </mc:Fallback>
    </mc:AlternateContent>
    <mc:AlternateContent xmlns:mc="http://schemas.openxmlformats.org/markup-compatibility/2006">
      <mc:Choice Requires="x14">
        <control shapeId="3078" r:id="rId7" name="CheckBox6">
          <controlPr defaultSize="0" autoLine="0" r:id="rId8">
            <anchor moveWithCells="1">
              <from>
                <xdr:col>6</xdr:col>
                <xdr:colOff>552450</xdr:colOff>
                <xdr:row>51</xdr:row>
                <xdr:rowOff>9525</xdr:rowOff>
              </from>
              <to>
                <xdr:col>6</xdr:col>
                <xdr:colOff>752475</xdr:colOff>
                <xdr:row>52</xdr:row>
                <xdr:rowOff>28575</xdr:rowOff>
              </to>
            </anchor>
          </controlPr>
        </control>
      </mc:Choice>
      <mc:Fallback>
        <control shapeId="3078" r:id="rId7" name="CheckBox6"/>
      </mc:Fallback>
    </mc:AlternateContent>
    <mc:AlternateContent xmlns:mc="http://schemas.openxmlformats.org/markup-compatibility/2006">
      <mc:Choice Requires="x14">
        <control shapeId="3077" r:id="rId9" name="CheckBox5">
          <controlPr defaultSize="0" autoLine="0" r:id="rId10">
            <anchor moveWithCells="1">
              <from>
                <xdr:col>6</xdr:col>
                <xdr:colOff>552450</xdr:colOff>
                <xdr:row>50</xdr:row>
                <xdr:rowOff>9525</xdr:rowOff>
              </from>
              <to>
                <xdr:col>6</xdr:col>
                <xdr:colOff>752475</xdr:colOff>
                <xdr:row>51</xdr:row>
                <xdr:rowOff>28575</xdr:rowOff>
              </to>
            </anchor>
          </controlPr>
        </control>
      </mc:Choice>
      <mc:Fallback>
        <control shapeId="3077" r:id="rId9" name="CheckBox5"/>
      </mc:Fallback>
    </mc:AlternateContent>
    <mc:AlternateContent xmlns:mc="http://schemas.openxmlformats.org/markup-compatibility/2006">
      <mc:Choice Requires="x14">
        <control shapeId="3076" r:id="rId11" name="CheckBox4">
          <controlPr defaultSize="0" autoLine="0" r:id="rId12">
            <anchor moveWithCells="1">
              <from>
                <xdr:col>4</xdr:col>
                <xdr:colOff>552450</xdr:colOff>
                <xdr:row>52</xdr:row>
                <xdr:rowOff>9525</xdr:rowOff>
              </from>
              <to>
                <xdr:col>4</xdr:col>
                <xdr:colOff>752475</xdr:colOff>
                <xdr:row>53</xdr:row>
                <xdr:rowOff>28575</xdr:rowOff>
              </to>
            </anchor>
          </controlPr>
        </control>
      </mc:Choice>
      <mc:Fallback>
        <control shapeId="3076" r:id="rId11" name="CheckBox4"/>
      </mc:Fallback>
    </mc:AlternateContent>
    <mc:AlternateContent xmlns:mc="http://schemas.openxmlformats.org/markup-compatibility/2006">
      <mc:Choice Requires="x14">
        <control shapeId="3075" r:id="rId13" name="CheckBox3">
          <controlPr defaultSize="0" autoLine="0" r:id="rId14">
            <anchor moveWithCells="1">
              <from>
                <xdr:col>4</xdr:col>
                <xdr:colOff>552450</xdr:colOff>
                <xdr:row>51</xdr:row>
                <xdr:rowOff>9525</xdr:rowOff>
              </from>
              <to>
                <xdr:col>4</xdr:col>
                <xdr:colOff>752475</xdr:colOff>
                <xdr:row>52</xdr:row>
                <xdr:rowOff>28575</xdr:rowOff>
              </to>
            </anchor>
          </controlPr>
        </control>
      </mc:Choice>
      <mc:Fallback>
        <control shapeId="3075" r:id="rId13" name="CheckBox3"/>
      </mc:Fallback>
    </mc:AlternateContent>
    <mc:AlternateContent xmlns:mc="http://schemas.openxmlformats.org/markup-compatibility/2006">
      <mc:Choice Requires="x14">
        <control shapeId="3074" r:id="rId15" name="CheckBox2">
          <controlPr defaultSize="0" autoLine="0" r:id="rId16">
            <anchor moveWithCells="1">
              <from>
                <xdr:col>6</xdr:col>
                <xdr:colOff>552450</xdr:colOff>
                <xdr:row>50</xdr:row>
                <xdr:rowOff>9525</xdr:rowOff>
              </from>
              <to>
                <xdr:col>6</xdr:col>
                <xdr:colOff>752475</xdr:colOff>
                <xdr:row>51</xdr:row>
                <xdr:rowOff>28575</xdr:rowOff>
              </to>
            </anchor>
          </controlPr>
        </control>
      </mc:Choice>
      <mc:Fallback>
        <control shapeId="3074" r:id="rId15" name="CheckBox2"/>
      </mc:Fallback>
    </mc:AlternateContent>
    <mc:AlternateContent xmlns:mc="http://schemas.openxmlformats.org/markup-compatibility/2006">
      <mc:Choice Requires="x14">
        <control shapeId="3073" r:id="rId17" name="CheckBox1">
          <controlPr defaultSize="0" autoLine="0" r:id="rId18">
            <anchor moveWithCells="1">
              <from>
                <xdr:col>4</xdr:col>
                <xdr:colOff>552450</xdr:colOff>
                <xdr:row>50</xdr:row>
                <xdr:rowOff>9525</xdr:rowOff>
              </from>
              <to>
                <xdr:col>4</xdr:col>
                <xdr:colOff>752475</xdr:colOff>
                <xdr:row>51</xdr:row>
                <xdr:rowOff>28575</xdr:rowOff>
              </to>
            </anchor>
          </controlPr>
        </control>
      </mc:Choice>
      <mc:Fallback>
        <control shapeId="3073" r:id="rId17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9828FC-0658-4932-BE86-8C4103E51D27}">
          <x14:formula1>
            <xm:f>Werte!$C$4:$C$201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F430-F31B-4FF2-913C-E7519D65198D}">
  <sheetPr codeName="Tabelle2"/>
  <dimension ref="A3:J201"/>
  <sheetViews>
    <sheetView workbookViewId="0">
      <selection activeCell="H52" sqref="H52"/>
    </sheetView>
  </sheetViews>
  <sheetFormatPr baseColWidth="10" defaultRowHeight="15" x14ac:dyDescent="0.25"/>
  <sheetData>
    <row r="3" spans="1:10" x14ac:dyDescent="0.25">
      <c r="A3">
        <v>80</v>
      </c>
    </row>
    <row r="4" spans="1:10" ht="15.75" x14ac:dyDescent="0.25">
      <c r="C4" s="7" t="s">
        <v>37</v>
      </c>
      <c r="J4" s="9"/>
    </row>
    <row r="5" spans="1:10" x14ac:dyDescent="0.25">
      <c r="C5" s="8" t="s">
        <v>38</v>
      </c>
      <c r="D5" s="11">
        <v>4880.6499999999996</v>
      </c>
      <c r="E5" s="12">
        <v>0.32529999999999998</v>
      </c>
      <c r="J5" s="9"/>
    </row>
    <row r="6" spans="1:10" x14ac:dyDescent="0.25">
      <c r="C6" s="8" t="s">
        <v>39</v>
      </c>
      <c r="D6" s="11">
        <v>5247.42</v>
      </c>
      <c r="E6" s="12">
        <v>0.32529999999999998</v>
      </c>
      <c r="J6" s="9"/>
    </row>
    <row r="7" spans="1:10" x14ac:dyDescent="0.25">
      <c r="C7" s="8" t="s">
        <v>40</v>
      </c>
      <c r="D7" s="11">
        <v>5441.24</v>
      </c>
      <c r="E7" s="12">
        <v>0.32529999999999998</v>
      </c>
      <c r="J7" s="9"/>
    </row>
    <row r="8" spans="1:10" x14ac:dyDescent="0.25">
      <c r="C8" s="8" t="s">
        <v>41</v>
      </c>
      <c r="D8" s="11">
        <v>6129.64</v>
      </c>
      <c r="E8" s="12">
        <v>0.32529999999999998</v>
      </c>
      <c r="J8" s="9"/>
    </row>
    <row r="9" spans="1:10" x14ac:dyDescent="0.25">
      <c r="C9" s="8" t="s">
        <v>42</v>
      </c>
      <c r="D9" s="11">
        <v>6650.92</v>
      </c>
      <c r="E9" s="12">
        <v>0.32529999999999998</v>
      </c>
      <c r="J9" s="9"/>
    </row>
    <row r="10" spans="1:10" x14ac:dyDescent="0.25">
      <c r="C10" s="8" t="s">
        <v>43</v>
      </c>
      <c r="D10" s="11">
        <v>6850.45</v>
      </c>
      <c r="E10" s="12">
        <v>0.32529999999999998</v>
      </c>
      <c r="J10" s="9"/>
    </row>
    <row r="11" spans="1:10" x14ac:dyDescent="0.25">
      <c r="C11" s="8" t="s">
        <v>44</v>
      </c>
      <c r="D11" s="11">
        <v>4418.91</v>
      </c>
      <c r="E11" s="12">
        <v>0.32529999999999998</v>
      </c>
      <c r="J11" s="9"/>
    </row>
    <row r="12" spans="1:10" x14ac:dyDescent="0.25">
      <c r="C12" s="8" t="s">
        <v>45</v>
      </c>
      <c r="D12" s="11">
        <v>4752.8500000000004</v>
      </c>
      <c r="E12" s="12">
        <v>0.32529999999999998</v>
      </c>
      <c r="J12" s="9"/>
    </row>
    <row r="13" spans="1:10" x14ac:dyDescent="0.25">
      <c r="C13" s="8" t="s">
        <v>46</v>
      </c>
      <c r="D13" s="11">
        <v>5026.88</v>
      </c>
      <c r="E13" s="12">
        <v>0.32529999999999998</v>
      </c>
      <c r="J13" s="9"/>
    </row>
    <row r="14" spans="1:10" x14ac:dyDescent="0.25">
      <c r="C14" s="8" t="s">
        <v>47</v>
      </c>
      <c r="D14" s="11">
        <v>5441.24</v>
      </c>
      <c r="E14" s="12">
        <v>0.32529999999999998</v>
      </c>
      <c r="J14" s="9"/>
    </row>
    <row r="15" spans="1:10" x14ac:dyDescent="0.25">
      <c r="C15" s="8" t="s">
        <v>48</v>
      </c>
      <c r="D15" s="11">
        <v>6076.14</v>
      </c>
      <c r="E15" s="12">
        <v>0.32529999999999998</v>
      </c>
      <c r="J15" s="9"/>
    </row>
    <row r="16" spans="1:10" x14ac:dyDescent="0.25">
      <c r="C16" s="8" t="s">
        <v>49</v>
      </c>
      <c r="D16" s="11">
        <v>6258.43</v>
      </c>
      <c r="E16" s="12">
        <v>0.32529999999999998</v>
      </c>
      <c r="J16" s="9"/>
    </row>
    <row r="17" spans="3:10" x14ac:dyDescent="0.25">
      <c r="C17" s="8" t="s">
        <v>50</v>
      </c>
      <c r="D17" s="11">
        <v>4074.3</v>
      </c>
      <c r="E17" s="12">
        <v>0.4647</v>
      </c>
      <c r="J17" s="9"/>
    </row>
    <row r="18" spans="3:10" x14ac:dyDescent="0.25">
      <c r="C18" s="8" t="s">
        <v>51</v>
      </c>
      <c r="D18" s="11">
        <v>4385.28</v>
      </c>
      <c r="E18" s="12">
        <v>0.4647</v>
      </c>
      <c r="J18" s="9"/>
    </row>
    <row r="19" spans="3:10" x14ac:dyDescent="0.25">
      <c r="C19" s="8" t="s">
        <v>52</v>
      </c>
      <c r="D19" s="11">
        <v>4619.2</v>
      </c>
      <c r="E19" s="12">
        <v>0.4647</v>
      </c>
      <c r="J19" s="9"/>
    </row>
    <row r="20" spans="3:10" x14ac:dyDescent="0.25">
      <c r="C20" s="8" t="s">
        <v>53</v>
      </c>
      <c r="D20" s="11">
        <v>5073.66</v>
      </c>
      <c r="E20" s="12">
        <v>0.4647</v>
      </c>
      <c r="J20" s="9"/>
    </row>
    <row r="21" spans="3:10" x14ac:dyDescent="0.25">
      <c r="C21" s="8" t="s">
        <v>54</v>
      </c>
      <c r="D21" s="11">
        <v>5701.88</v>
      </c>
      <c r="E21" s="12">
        <v>0.4647</v>
      </c>
      <c r="J21" s="9"/>
    </row>
    <row r="22" spans="3:10" x14ac:dyDescent="0.25">
      <c r="C22" s="8" t="s">
        <v>55</v>
      </c>
      <c r="D22" s="11">
        <v>5872.94</v>
      </c>
      <c r="E22" s="12">
        <v>0.4647</v>
      </c>
      <c r="J22" s="9"/>
    </row>
    <row r="23" spans="3:10" x14ac:dyDescent="0.25">
      <c r="C23" s="8" t="s">
        <v>56</v>
      </c>
      <c r="D23" s="11">
        <v>3672.04</v>
      </c>
      <c r="E23" s="12">
        <v>0.4647</v>
      </c>
      <c r="J23" s="9"/>
    </row>
    <row r="24" spans="3:10" x14ac:dyDescent="0.25">
      <c r="C24" s="8" t="s">
        <v>57</v>
      </c>
      <c r="D24" s="11">
        <v>3930.82</v>
      </c>
      <c r="E24" s="12">
        <v>0.4647</v>
      </c>
      <c r="J24" s="9"/>
    </row>
    <row r="25" spans="3:10" x14ac:dyDescent="0.25">
      <c r="C25" s="8" t="s">
        <v>58</v>
      </c>
      <c r="D25" s="11">
        <v>4478.8500000000004</v>
      </c>
      <c r="E25" s="12">
        <v>0.4647</v>
      </c>
      <c r="J25" s="9"/>
    </row>
    <row r="26" spans="3:10" x14ac:dyDescent="0.25">
      <c r="C26" s="8" t="s">
        <v>59</v>
      </c>
      <c r="D26" s="11">
        <v>4960.05</v>
      </c>
      <c r="E26" s="12">
        <v>0.4647</v>
      </c>
      <c r="J26" s="9"/>
    </row>
    <row r="27" spans="3:10" x14ac:dyDescent="0.25">
      <c r="C27" s="8" t="s">
        <v>60</v>
      </c>
      <c r="D27" s="11">
        <v>5581.59</v>
      </c>
      <c r="E27" s="12">
        <v>0.4647</v>
      </c>
      <c r="J27" s="9"/>
    </row>
    <row r="28" spans="3:10" x14ac:dyDescent="0.25">
      <c r="C28" s="8" t="s">
        <v>61</v>
      </c>
      <c r="D28" s="11">
        <v>5749.03</v>
      </c>
      <c r="E28" s="12">
        <v>0.4647</v>
      </c>
      <c r="J28" s="9"/>
    </row>
    <row r="29" spans="3:10" x14ac:dyDescent="0.25">
      <c r="C29" s="8" t="s">
        <v>62</v>
      </c>
      <c r="D29" s="11">
        <v>3553.15</v>
      </c>
      <c r="E29" s="12">
        <v>0.74350000000000005</v>
      </c>
      <c r="J29" s="9"/>
    </row>
    <row r="30" spans="3:10" x14ac:dyDescent="0.25">
      <c r="C30" s="8" t="s">
        <v>63</v>
      </c>
      <c r="D30" s="11">
        <v>3792.2</v>
      </c>
      <c r="E30" s="12">
        <v>0.74350000000000005</v>
      </c>
      <c r="J30" s="9"/>
    </row>
    <row r="31" spans="3:10" x14ac:dyDescent="0.25">
      <c r="C31" s="8" t="s">
        <v>64</v>
      </c>
      <c r="D31" s="11">
        <v>4064.48</v>
      </c>
      <c r="E31" s="12">
        <v>0.74350000000000005</v>
      </c>
      <c r="J31" s="9"/>
    </row>
    <row r="32" spans="3:10" x14ac:dyDescent="0.25">
      <c r="C32" s="8" t="s">
        <v>65</v>
      </c>
      <c r="D32" s="11">
        <v>4478.8500000000004</v>
      </c>
      <c r="E32" s="12">
        <v>0.74350000000000005</v>
      </c>
      <c r="J32" s="9"/>
    </row>
    <row r="33" spans="3:10" x14ac:dyDescent="0.25">
      <c r="C33" s="8" t="s">
        <v>66</v>
      </c>
      <c r="D33" s="11">
        <v>5080.3500000000004</v>
      </c>
      <c r="E33" s="12">
        <v>0.74350000000000005</v>
      </c>
      <c r="J33" s="9"/>
    </row>
    <row r="34" spans="3:10" x14ac:dyDescent="0.25">
      <c r="C34" s="8" t="s">
        <v>67</v>
      </c>
      <c r="D34" s="11">
        <v>5232.76</v>
      </c>
      <c r="E34" s="12">
        <v>0.74350000000000005</v>
      </c>
      <c r="J34" s="9"/>
    </row>
    <row r="35" spans="3:10" x14ac:dyDescent="0.25">
      <c r="C35" s="8" t="s">
        <v>68</v>
      </c>
      <c r="D35" s="11">
        <v>3427.65</v>
      </c>
      <c r="E35" s="12">
        <v>0.74350000000000005</v>
      </c>
      <c r="J35" s="9"/>
    </row>
    <row r="36" spans="3:10" x14ac:dyDescent="0.25">
      <c r="C36" s="8" t="s">
        <v>69</v>
      </c>
      <c r="D36" s="11">
        <v>3662.23</v>
      </c>
      <c r="E36" s="12">
        <v>0.74350000000000005</v>
      </c>
      <c r="J36" s="9"/>
    </row>
    <row r="37" spans="3:10" x14ac:dyDescent="0.25">
      <c r="C37" s="8" t="s">
        <v>70</v>
      </c>
      <c r="D37" s="11">
        <v>3930.82</v>
      </c>
      <c r="E37" s="12">
        <v>0.74350000000000005</v>
      </c>
      <c r="J37" s="9"/>
    </row>
    <row r="38" spans="3:10" x14ac:dyDescent="0.25">
      <c r="C38" s="8" t="s">
        <v>71</v>
      </c>
      <c r="D38" s="11">
        <v>4204.82</v>
      </c>
      <c r="E38" s="12">
        <v>0.74350000000000005</v>
      </c>
      <c r="J38" s="9"/>
    </row>
    <row r="39" spans="3:10" x14ac:dyDescent="0.25">
      <c r="C39" s="8" t="s">
        <v>72</v>
      </c>
      <c r="D39" s="11">
        <v>4726.1499999999996</v>
      </c>
      <c r="E39" s="12">
        <v>0.74350000000000005</v>
      </c>
      <c r="J39" s="9"/>
    </row>
    <row r="40" spans="3:10" x14ac:dyDescent="0.25">
      <c r="C40" s="8" t="s">
        <v>73</v>
      </c>
      <c r="D40" s="11">
        <v>4867.9399999999996</v>
      </c>
      <c r="E40" s="12">
        <v>0.74350000000000005</v>
      </c>
      <c r="J40" s="9"/>
    </row>
    <row r="41" spans="3:10" x14ac:dyDescent="0.25">
      <c r="C41" s="8" t="s">
        <v>232</v>
      </c>
      <c r="D41" s="11">
        <v>3051.16</v>
      </c>
      <c r="E41" s="12">
        <v>0.74350000000000005</v>
      </c>
      <c r="J41" s="9"/>
    </row>
    <row r="42" spans="3:10" x14ac:dyDescent="0.25">
      <c r="C42" s="8" t="s">
        <v>233</v>
      </c>
      <c r="D42" s="11">
        <v>3277.32</v>
      </c>
      <c r="E42" s="12">
        <v>0.74350000000000005</v>
      </c>
      <c r="J42" s="9"/>
    </row>
    <row r="43" spans="3:10" x14ac:dyDescent="0.25">
      <c r="C43" s="8" t="s">
        <v>234</v>
      </c>
      <c r="D43" s="11">
        <v>3424.65</v>
      </c>
      <c r="E43" s="12">
        <v>0.74350000000000005</v>
      </c>
      <c r="J43" s="9"/>
    </row>
    <row r="44" spans="3:10" x14ac:dyDescent="0.25">
      <c r="C44" s="8" t="s">
        <v>235</v>
      </c>
      <c r="D44" s="11">
        <v>3831.78</v>
      </c>
      <c r="E44" s="12">
        <v>0.74350000000000005</v>
      </c>
      <c r="J44" s="9"/>
    </row>
    <row r="45" spans="3:10" x14ac:dyDescent="0.25">
      <c r="C45" s="8" t="s">
        <v>236</v>
      </c>
      <c r="D45" s="11">
        <v>4178.1000000000004</v>
      </c>
      <c r="E45" s="12">
        <v>0.74350000000000005</v>
      </c>
      <c r="J45" s="9"/>
    </row>
    <row r="46" spans="3:10" x14ac:dyDescent="0.25">
      <c r="C46" s="8" t="s">
        <v>237</v>
      </c>
      <c r="D46" s="11">
        <v>4303.46</v>
      </c>
      <c r="E46" s="12">
        <v>0.74350000000000005</v>
      </c>
      <c r="J46" s="9"/>
    </row>
    <row r="47" spans="3:10" x14ac:dyDescent="0.25">
      <c r="C47" s="8" t="s">
        <v>238</v>
      </c>
      <c r="D47" s="11">
        <v>3051.16</v>
      </c>
      <c r="E47" s="12">
        <v>0.74350000000000005</v>
      </c>
      <c r="J47" s="9"/>
    </row>
    <row r="48" spans="3:10" x14ac:dyDescent="0.25">
      <c r="C48" s="8" t="s">
        <v>239</v>
      </c>
      <c r="D48" s="11">
        <v>3277.32</v>
      </c>
      <c r="E48" s="12">
        <v>0.74350000000000005</v>
      </c>
      <c r="J48" s="9"/>
    </row>
    <row r="49" spans="3:10" x14ac:dyDescent="0.25">
      <c r="C49" s="8" t="s">
        <v>240</v>
      </c>
      <c r="D49" s="11">
        <v>3326.44</v>
      </c>
      <c r="E49" s="12">
        <v>0.74350000000000005</v>
      </c>
      <c r="J49" s="9"/>
    </row>
    <row r="50" spans="3:10" x14ac:dyDescent="0.25">
      <c r="C50" s="8" t="s">
        <v>241</v>
      </c>
      <c r="D50" s="11">
        <v>3424.65</v>
      </c>
      <c r="E50" s="12">
        <v>0.74350000000000005</v>
      </c>
      <c r="J50" s="9"/>
    </row>
    <row r="51" spans="3:10" x14ac:dyDescent="0.25">
      <c r="C51" s="8" t="s">
        <v>242</v>
      </c>
      <c r="D51" s="11">
        <v>3831.78</v>
      </c>
      <c r="E51" s="12">
        <v>0.74350000000000005</v>
      </c>
      <c r="J51" s="9"/>
    </row>
    <row r="52" spans="3:10" x14ac:dyDescent="0.25">
      <c r="C52" s="8" t="s">
        <v>243</v>
      </c>
      <c r="D52" s="11">
        <v>3945.49</v>
      </c>
      <c r="E52" s="12">
        <v>0.74350000000000005</v>
      </c>
      <c r="J52" s="9"/>
    </row>
    <row r="53" spans="3:10" x14ac:dyDescent="0.25">
      <c r="C53" s="8" t="s">
        <v>74</v>
      </c>
      <c r="D53" s="11">
        <v>2866.21</v>
      </c>
      <c r="E53" s="12">
        <v>0.88139999999999996</v>
      </c>
      <c r="J53" s="9"/>
    </row>
    <row r="54" spans="3:10" x14ac:dyDescent="0.25">
      <c r="C54" s="8" t="s">
        <v>75</v>
      </c>
      <c r="D54" s="11">
        <v>3087.04</v>
      </c>
      <c r="E54" s="12">
        <v>0.88139999999999996</v>
      </c>
      <c r="J54" s="9"/>
    </row>
    <row r="55" spans="3:10" x14ac:dyDescent="0.25">
      <c r="C55" s="8" t="s">
        <v>76</v>
      </c>
      <c r="D55" s="11">
        <v>3209.79</v>
      </c>
      <c r="E55" s="12">
        <v>0.88139999999999996</v>
      </c>
      <c r="J55" s="9"/>
    </row>
    <row r="56" spans="3:10" x14ac:dyDescent="0.25">
      <c r="C56" s="8" t="s">
        <v>77</v>
      </c>
      <c r="D56" s="11">
        <v>3326.44</v>
      </c>
      <c r="E56" s="12">
        <v>0.88139999999999996</v>
      </c>
      <c r="J56" s="9"/>
    </row>
    <row r="57" spans="3:10" x14ac:dyDescent="0.25">
      <c r="C57" s="8" t="s">
        <v>78</v>
      </c>
      <c r="D57" s="11">
        <v>3455.35</v>
      </c>
      <c r="E57" s="12">
        <v>0.88139999999999996</v>
      </c>
      <c r="J57" s="9"/>
    </row>
    <row r="58" spans="3:10" x14ac:dyDescent="0.25">
      <c r="C58" s="8" t="s">
        <v>79</v>
      </c>
      <c r="D58" s="11">
        <v>3535.15</v>
      </c>
      <c r="E58" s="12">
        <v>0.88139999999999996</v>
      </c>
      <c r="J58" s="9"/>
    </row>
    <row r="59" spans="3:10" x14ac:dyDescent="0.25">
      <c r="C59" s="8" t="s">
        <v>80</v>
      </c>
      <c r="D59" s="11">
        <v>2696.84</v>
      </c>
      <c r="E59" s="12">
        <v>0.88139999999999996</v>
      </c>
      <c r="J59" s="9"/>
    </row>
    <row r="60" spans="3:10" x14ac:dyDescent="0.25">
      <c r="C60" s="8" t="s">
        <v>81</v>
      </c>
      <c r="D60" s="11">
        <v>2912.5</v>
      </c>
      <c r="E60" s="12">
        <v>0.88139999999999996</v>
      </c>
      <c r="J60" s="9"/>
    </row>
    <row r="61" spans="3:10" x14ac:dyDescent="0.25">
      <c r="C61" s="8" t="s">
        <v>82</v>
      </c>
      <c r="D61" s="11">
        <v>3074.75</v>
      </c>
      <c r="E61" s="12">
        <v>0.88139999999999996</v>
      </c>
      <c r="J61" s="9"/>
    </row>
    <row r="62" spans="3:10" x14ac:dyDescent="0.25">
      <c r="C62" s="8" t="s">
        <v>83</v>
      </c>
      <c r="D62" s="11">
        <v>3197.52</v>
      </c>
      <c r="E62" s="12">
        <v>0.88139999999999996</v>
      </c>
      <c r="J62" s="9"/>
    </row>
    <row r="63" spans="3:10" x14ac:dyDescent="0.25">
      <c r="C63" s="8" t="s">
        <v>84</v>
      </c>
      <c r="D63" s="11">
        <v>3295.75</v>
      </c>
      <c r="E63" s="12">
        <v>0.88139999999999996</v>
      </c>
      <c r="J63" s="9"/>
    </row>
    <row r="64" spans="3:10" x14ac:dyDescent="0.25">
      <c r="C64" s="8" t="s">
        <v>85</v>
      </c>
      <c r="D64" s="11">
        <v>3381.67</v>
      </c>
      <c r="E64" s="12">
        <v>0.88139999999999996</v>
      </c>
      <c r="J64" s="9"/>
    </row>
    <row r="65" spans="3:10" x14ac:dyDescent="0.25">
      <c r="C65" s="8" t="s">
        <v>86</v>
      </c>
      <c r="D65" s="11">
        <v>2651.42</v>
      </c>
      <c r="E65" s="12">
        <v>0.88139999999999996</v>
      </c>
      <c r="J65" s="9"/>
    </row>
    <row r="66" spans="3:10" x14ac:dyDescent="0.25">
      <c r="C66" s="8" t="s">
        <v>87</v>
      </c>
      <c r="D66" s="11">
        <v>2864.88</v>
      </c>
      <c r="E66" s="12">
        <v>0.88139999999999996</v>
      </c>
      <c r="J66" s="9"/>
    </row>
    <row r="67" spans="3:10" x14ac:dyDescent="0.25">
      <c r="C67" s="8" t="s">
        <v>88</v>
      </c>
      <c r="D67" s="11">
        <v>2983.94</v>
      </c>
      <c r="E67" s="12">
        <v>0.88139999999999996</v>
      </c>
      <c r="J67" s="9"/>
    </row>
    <row r="68" spans="3:10" x14ac:dyDescent="0.25">
      <c r="C68" s="8" t="s">
        <v>89</v>
      </c>
      <c r="D68" s="11">
        <v>3105.46</v>
      </c>
      <c r="E68" s="12">
        <v>0.88139999999999996</v>
      </c>
      <c r="J68" s="9"/>
    </row>
    <row r="69" spans="3:10" x14ac:dyDescent="0.25">
      <c r="C69" s="8" t="s">
        <v>90</v>
      </c>
      <c r="D69" s="11">
        <v>3185.24</v>
      </c>
      <c r="E69" s="12">
        <v>0.88139999999999996</v>
      </c>
      <c r="J69" s="9"/>
    </row>
    <row r="70" spans="3:10" x14ac:dyDescent="0.25">
      <c r="C70" s="8" t="s">
        <v>91</v>
      </c>
      <c r="D70" s="11">
        <v>3271.18</v>
      </c>
      <c r="E70" s="12">
        <v>0.88139999999999996</v>
      </c>
      <c r="J70" s="9"/>
    </row>
    <row r="71" spans="3:10" x14ac:dyDescent="0.25">
      <c r="C71" s="8" t="s">
        <v>92</v>
      </c>
      <c r="D71" s="11">
        <v>2547.6</v>
      </c>
      <c r="E71" s="12">
        <v>0.88139999999999996</v>
      </c>
      <c r="J71" s="9"/>
    </row>
    <row r="72" spans="3:10" x14ac:dyDescent="0.25">
      <c r="C72" s="8" t="s">
        <v>93</v>
      </c>
      <c r="D72" s="11">
        <v>2757.73</v>
      </c>
      <c r="E72" s="12">
        <v>0.88139999999999996</v>
      </c>
      <c r="J72" s="9"/>
    </row>
    <row r="73" spans="3:10" x14ac:dyDescent="0.25">
      <c r="C73" s="8" t="s">
        <v>94</v>
      </c>
      <c r="D73" s="11">
        <v>2876.79</v>
      </c>
      <c r="E73" s="12">
        <v>0.88139999999999996</v>
      </c>
      <c r="J73" s="9"/>
    </row>
    <row r="74" spans="3:10" x14ac:dyDescent="0.25">
      <c r="C74" s="8" t="s">
        <v>95</v>
      </c>
      <c r="D74" s="11">
        <v>2989.89</v>
      </c>
      <c r="E74" s="12">
        <v>0.88139999999999996</v>
      </c>
      <c r="J74" s="9"/>
    </row>
    <row r="75" spans="3:10" x14ac:dyDescent="0.25">
      <c r="C75" s="8" t="s">
        <v>96</v>
      </c>
      <c r="D75" s="11">
        <v>3080.89</v>
      </c>
      <c r="E75" s="12">
        <v>0.88139999999999996</v>
      </c>
      <c r="J75" s="9"/>
    </row>
    <row r="76" spans="3:10" x14ac:dyDescent="0.25">
      <c r="C76" s="8" t="s">
        <v>97</v>
      </c>
      <c r="D76" s="11">
        <v>3142.28</v>
      </c>
      <c r="E76" s="12">
        <v>0.88139999999999996</v>
      </c>
      <c r="J76" s="9"/>
    </row>
    <row r="77" spans="3:10" x14ac:dyDescent="0.25">
      <c r="C77" s="8" t="s">
        <v>98</v>
      </c>
      <c r="D77" s="11">
        <v>2432.59</v>
      </c>
      <c r="E77" s="12">
        <v>0.87429999999999997</v>
      </c>
      <c r="J77" s="9"/>
    </row>
    <row r="78" spans="3:10" x14ac:dyDescent="0.25">
      <c r="C78" s="8" t="s">
        <v>99</v>
      </c>
      <c r="D78" s="11">
        <v>2644.64</v>
      </c>
      <c r="E78" s="12">
        <v>0.87429999999999997</v>
      </c>
      <c r="J78" s="9"/>
    </row>
    <row r="79" spans="3:10" x14ac:dyDescent="0.25">
      <c r="C79" s="8" t="s">
        <v>100</v>
      </c>
      <c r="D79" s="11">
        <v>2793.45</v>
      </c>
      <c r="E79" s="12">
        <v>0.87429999999999997</v>
      </c>
      <c r="J79" s="9"/>
    </row>
    <row r="80" spans="3:10" x14ac:dyDescent="0.25">
      <c r="C80" s="8" t="s">
        <v>101</v>
      </c>
      <c r="D80" s="11">
        <v>2876.79</v>
      </c>
      <c r="E80" s="12">
        <v>0.87429999999999997</v>
      </c>
      <c r="J80" s="9"/>
    </row>
    <row r="81" spans="3:10" x14ac:dyDescent="0.25">
      <c r="C81" s="8" t="s">
        <v>102</v>
      </c>
      <c r="D81" s="11">
        <v>2960.14</v>
      </c>
      <c r="E81" s="12">
        <v>0.87429999999999997</v>
      </c>
      <c r="J81" s="9"/>
    </row>
    <row r="82" spans="3:10" x14ac:dyDescent="0.25">
      <c r="C82" s="8" t="s">
        <v>103</v>
      </c>
      <c r="D82" s="11">
        <v>3013.7</v>
      </c>
      <c r="E82" s="12">
        <v>0.87429999999999997</v>
      </c>
      <c r="J82" s="9"/>
    </row>
    <row r="83" spans="3:10" x14ac:dyDescent="0.25">
      <c r="C83" s="8" t="s">
        <v>104</v>
      </c>
      <c r="D83" s="11">
        <v>2401.5500000000002</v>
      </c>
      <c r="E83" s="12">
        <v>0.87429999999999997</v>
      </c>
      <c r="J83" s="9"/>
    </row>
    <row r="84" spans="3:10" x14ac:dyDescent="0.25">
      <c r="C84" s="8" t="s">
        <v>105</v>
      </c>
      <c r="D84" s="11">
        <v>2608.91</v>
      </c>
      <c r="E84" s="12">
        <v>0.87429999999999997</v>
      </c>
      <c r="J84" s="9"/>
    </row>
    <row r="85" spans="3:10" x14ac:dyDescent="0.25">
      <c r="C85" s="8" t="s">
        <v>106</v>
      </c>
      <c r="D85" s="11">
        <v>2668.44</v>
      </c>
      <c r="E85" s="12">
        <v>0.87429999999999997</v>
      </c>
      <c r="J85" s="9"/>
    </row>
    <row r="86" spans="3:10" x14ac:dyDescent="0.25">
      <c r="C86" s="8" t="s">
        <v>107</v>
      </c>
      <c r="D86" s="11">
        <v>2763.68</v>
      </c>
      <c r="E86" s="12">
        <v>0.87429999999999997</v>
      </c>
      <c r="J86" s="9"/>
    </row>
    <row r="87" spans="3:10" x14ac:dyDescent="0.25">
      <c r="C87" s="8" t="s">
        <v>108</v>
      </c>
      <c r="D87" s="11">
        <v>2841.07</v>
      </c>
      <c r="E87" s="12">
        <v>0.87429999999999997</v>
      </c>
      <c r="J87" s="9"/>
    </row>
    <row r="88" spans="3:10" x14ac:dyDescent="0.25">
      <c r="C88" s="8" t="s">
        <v>109</v>
      </c>
      <c r="D88" s="11">
        <v>2906.55</v>
      </c>
      <c r="E88" s="12">
        <v>0.87429999999999997</v>
      </c>
      <c r="J88" s="9"/>
    </row>
    <row r="89" spans="3:10" x14ac:dyDescent="0.25">
      <c r="C89" s="8" t="s">
        <v>110</v>
      </c>
      <c r="D89" s="11">
        <v>2240.12</v>
      </c>
      <c r="E89" s="12">
        <v>0.87429999999999997</v>
      </c>
      <c r="J89" s="9"/>
    </row>
    <row r="90" spans="3:10" x14ac:dyDescent="0.25">
      <c r="C90" s="8" t="s">
        <v>111</v>
      </c>
      <c r="D90" s="11">
        <v>2436.27</v>
      </c>
      <c r="E90" s="12">
        <v>0.87429999999999997</v>
      </c>
      <c r="J90" s="9"/>
    </row>
    <row r="91" spans="3:10" x14ac:dyDescent="0.25">
      <c r="C91" s="8" t="s">
        <v>112</v>
      </c>
      <c r="D91" s="11">
        <v>2495.81</v>
      </c>
      <c r="E91" s="12">
        <v>0.87429999999999997</v>
      </c>
      <c r="J91" s="9"/>
    </row>
    <row r="92" spans="3:10" x14ac:dyDescent="0.25">
      <c r="C92" s="8" t="s">
        <v>113</v>
      </c>
      <c r="D92" s="11">
        <v>2555.33</v>
      </c>
      <c r="E92" s="12">
        <v>0.87429999999999997</v>
      </c>
      <c r="J92" s="9"/>
    </row>
    <row r="93" spans="3:10" x14ac:dyDescent="0.25">
      <c r="C93" s="8" t="s">
        <v>114</v>
      </c>
      <c r="D93" s="11">
        <v>2692.24</v>
      </c>
      <c r="E93" s="12">
        <v>0.87429999999999997</v>
      </c>
      <c r="J93" s="9"/>
    </row>
    <row r="94" spans="3:10" x14ac:dyDescent="0.25">
      <c r="C94" s="8" t="s">
        <v>115</v>
      </c>
      <c r="D94" s="11">
        <v>2835.13</v>
      </c>
      <c r="E94" s="12">
        <v>0.87429999999999997</v>
      </c>
      <c r="J94" s="9"/>
    </row>
    <row r="95" spans="3:10" x14ac:dyDescent="0.25">
      <c r="C95" s="8" t="s">
        <v>116</v>
      </c>
      <c r="D95" s="11">
        <v>2037.44</v>
      </c>
      <c r="E95" s="12">
        <v>0.87429999999999997</v>
      </c>
      <c r="J95" s="9"/>
    </row>
    <row r="96" spans="3:10" x14ac:dyDescent="0.25">
      <c r="C96" s="8" t="s">
        <v>117</v>
      </c>
      <c r="D96" s="11">
        <v>2067.1799999999998</v>
      </c>
      <c r="E96" s="12">
        <v>0.87429999999999997</v>
      </c>
      <c r="J96" s="9"/>
    </row>
    <row r="97" spans="3:10" x14ac:dyDescent="0.25">
      <c r="C97" s="8" t="s">
        <v>118</v>
      </c>
      <c r="D97" s="11">
        <v>2102.9</v>
      </c>
      <c r="E97" s="12">
        <v>0.87429999999999997</v>
      </c>
      <c r="J97" s="9"/>
    </row>
    <row r="98" spans="3:10" x14ac:dyDescent="0.25">
      <c r="C98" s="8" t="s">
        <v>119</v>
      </c>
      <c r="D98" s="11">
        <v>2138.63</v>
      </c>
      <c r="E98" s="12">
        <v>0.87429999999999997</v>
      </c>
      <c r="J98" s="9"/>
    </row>
    <row r="99" spans="3:10" x14ac:dyDescent="0.25">
      <c r="C99" s="8" t="s">
        <v>120</v>
      </c>
      <c r="D99" s="11">
        <v>2227.92</v>
      </c>
      <c r="E99" s="12">
        <v>0.87429999999999997</v>
      </c>
      <c r="J99" s="9"/>
    </row>
    <row r="100" spans="3:10" x14ac:dyDescent="0.25">
      <c r="C100" s="8" t="s">
        <v>129</v>
      </c>
      <c r="D100" s="11">
        <v>4017.29</v>
      </c>
      <c r="E100" s="12">
        <v>0.4647</v>
      </c>
      <c r="J100" s="9"/>
    </row>
    <row r="101" spans="3:10" x14ac:dyDescent="0.25">
      <c r="C101" s="8" t="s">
        <v>130</v>
      </c>
      <c r="D101" s="11">
        <v>4139.43</v>
      </c>
      <c r="E101" s="12">
        <v>0.4647</v>
      </c>
      <c r="J101" s="9"/>
    </row>
    <row r="102" spans="3:10" x14ac:dyDescent="0.25">
      <c r="C102" s="8" t="s">
        <v>131</v>
      </c>
      <c r="D102" s="11">
        <v>4673.58</v>
      </c>
      <c r="E102" s="12">
        <v>0.4647</v>
      </c>
      <c r="J102" s="9"/>
    </row>
    <row r="103" spans="3:10" x14ac:dyDescent="0.25">
      <c r="C103" s="8" t="s">
        <v>132</v>
      </c>
      <c r="D103" s="11">
        <v>5074.1499999999996</v>
      </c>
      <c r="E103" s="12">
        <v>0.4647</v>
      </c>
      <c r="J103" s="9"/>
    </row>
    <row r="104" spans="3:10" x14ac:dyDescent="0.25">
      <c r="C104" s="8" t="s">
        <v>133</v>
      </c>
      <c r="D104" s="11">
        <v>5675.05</v>
      </c>
      <c r="E104" s="12">
        <v>0.4647</v>
      </c>
      <c r="J104" s="9"/>
    </row>
    <row r="105" spans="3:10" x14ac:dyDescent="0.25">
      <c r="C105" s="8" t="s">
        <v>134</v>
      </c>
      <c r="D105" s="11">
        <v>6042.24</v>
      </c>
      <c r="E105" s="12">
        <v>0.4647</v>
      </c>
      <c r="J105" s="9"/>
    </row>
    <row r="106" spans="3:10" x14ac:dyDescent="0.25">
      <c r="C106" s="8" t="s">
        <v>135</v>
      </c>
      <c r="D106" s="11">
        <v>3649.09</v>
      </c>
      <c r="E106" s="12">
        <v>0.74350000000000005</v>
      </c>
      <c r="J106" s="9"/>
    </row>
    <row r="107" spans="3:10" x14ac:dyDescent="0.25">
      <c r="C107" s="8" t="s">
        <v>136</v>
      </c>
      <c r="D107" s="11">
        <v>3972.52</v>
      </c>
      <c r="E107" s="12">
        <v>0.74350000000000005</v>
      </c>
      <c r="J107" s="9"/>
    </row>
    <row r="108" spans="3:10" x14ac:dyDescent="0.25">
      <c r="C108" s="8" t="s">
        <v>137</v>
      </c>
      <c r="D108" s="11">
        <v>4406.4799999999996</v>
      </c>
      <c r="E108" s="12">
        <v>0.74350000000000005</v>
      </c>
      <c r="J108" s="9"/>
    </row>
    <row r="109" spans="3:10" x14ac:dyDescent="0.25">
      <c r="C109" s="8" t="s">
        <v>138</v>
      </c>
      <c r="D109" s="11">
        <v>4673.58</v>
      </c>
      <c r="E109" s="12">
        <v>0.74350000000000005</v>
      </c>
      <c r="J109" s="9"/>
    </row>
    <row r="110" spans="3:10" x14ac:dyDescent="0.25">
      <c r="C110" s="8" t="s">
        <v>139</v>
      </c>
      <c r="D110" s="11">
        <v>5207.67</v>
      </c>
      <c r="E110" s="12">
        <v>0.74350000000000005</v>
      </c>
      <c r="J110" s="9"/>
    </row>
    <row r="111" spans="3:10" x14ac:dyDescent="0.25">
      <c r="C111" s="8" t="s">
        <v>140</v>
      </c>
      <c r="D111" s="11">
        <v>5521.48</v>
      </c>
      <c r="E111" s="12">
        <v>0.74350000000000005</v>
      </c>
      <c r="J111" s="9"/>
    </row>
    <row r="112" spans="3:10" x14ac:dyDescent="0.25">
      <c r="C112" t="s">
        <v>141</v>
      </c>
      <c r="D112" s="11">
        <v>3562.72</v>
      </c>
      <c r="E112" s="12">
        <v>0.74350000000000005</v>
      </c>
      <c r="J112" s="9"/>
    </row>
    <row r="113" spans="3:10" x14ac:dyDescent="0.25">
      <c r="C113" t="s">
        <v>142</v>
      </c>
      <c r="D113" s="11">
        <v>3885.75</v>
      </c>
      <c r="E113" s="12">
        <v>0.74350000000000005</v>
      </c>
      <c r="J113" s="9"/>
    </row>
    <row r="114" spans="3:10" x14ac:dyDescent="0.25">
      <c r="C114" t="s">
        <v>143</v>
      </c>
      <c r="D114" s="11">
        <v>4179.49</v>
      </c>
      <c r="E114" s="12">
        <v>0.74350000000000005</v>
      </c>
      <c r="J114" s="9"/>
    </row>
    <row r="115" spans="3:10" x14ac:dyDescent="0.25">
      <c r="C115" t="s">
        <v>144</v>
      </c>
      <c r="D115" s="11">
        <v>4540.0200000000004</v>
      </c>
      <c r="E115" s="12">
        <v>0.74350000000000005</v>
      </c>
      <c r="J115" s="9"/>
    </row>
    <row r="116" spans="3:10" x14ac:dyDescent="0.25">
      <c r="C116" t="s">
        <v>145</v>
      </c>
      <c r="D116" s="11">
        <v>4940.62</v>
      </c>
      <c r="E116" s="12">
        <v>0.74350000000000005</v>
      </c>
      <c r="J116" s="9"/>
    </row>
    <row r="117" spans="3:10" x14ac:dyDescent="0.25">
      <c r="C117" t="s">
        <v>146</v>
      </c>
      <c r="D117" s="11">
        <v>5180.97</v>
      </c>
      <c r="E117" s="12">
        <v>0.74350000000000005</v>
      </c>
      <c r="J117" s="9"/>
    </row>
    <row r="118" spans="3:10" x14ac:dyDescent="0.25">
      <c r="C118" t="s">
        <v>147</v>
      </c>
      <c r="D118" s="11">
        <v>3429.85</v>
      </c>
      <c r="E118" s="12">
        <v>0.74350000000000005</v>
      </c>
      <c r="J118" s="9"/>
    </row>
    <row r="119" spans="3:10" x14ac:dyDescent="0.25">
      <c r="C119" t="s">
        <v>148</v>
      </c>
      <c r="D119" s="11">
        <v>3738.83</v>
      </c>
      <c r="E119" s="12">
        <v>0.74350000000000005</v>
      </c>
      <c r="J119" s="9"/>
    </row>
    <row r="120" spans="3:10" x14ac:dyDescent="0.25">
      <c r="C120" t="s">
        <v>149</v>
      </c>
      <c r="D120" s="11">
        <v>4005.93</v>
      </c>
      <c r="E120" s="12">
        <v>0.74350000000000005</v>
      </c>
      <c r="J120" s="9"/>
    </row>
    <row r="121" spans="3:10" x14ac:dyDescent="0.25">
      <c r="C121" t="s">
        <v>150</v>
      </c>
      <c r="D121" s="11">
        <v>4313.04</v>
      </c>
      <c r="E121" s="12">
        <v>0.74350000000000005</v>
      </c>
      <c r="J121" s="9"/>
    </row>
    <row r="122" spans="3:10" x14ac:dyDescent="0.25">
      <c r="C122" t="s">
        <v>151</v>
      </c>
      <c r="D122" s="11">
        <v>4807.09</v>
      </c>
      <c r="E122" s="12">
        <v>0.74350000000000005</v>
      </c>
      <c r="J122" s="9"/>
    </row>
    <row r="123" spans="3:10" x14ac:dyDescent="0.25">
      <c r="C123" t="s">
        <v>152</v>
      </c>
      <c r="D123" s="11">
        <v>5020.72</v>
      </c>
      <c r="E123" s="12">
        <v>0.74350000000000005</v>
      </c>
      <c r="J123" s="9"/>
    </row>
    <row r="124" spans="3:10" x14ac:dyDescent="0.25">
      <c r="C124" t="s">
        <v>153</v>
      </c>
      <c r="D124" s="11">
        <v>3411.83</v>
      </c>
      <c r="E124" s="12">
        <v>0.74350000000000005</v>
      </c>
      <c r="J124" s="9"/>
    </row>
    <row r="125" spans="3:10" x14ac:dyDescent="0.25">
      <c r="C125" t="s">
        <v>166</v>
      </c>
      <c r="D125" s="11">
        <v>3700.49</v>
      </c>
      <c r="E125" s="12">
        <v>0.74350000000000005</v>
      </c>
      <c r="J125" s="9"/>
    </row>
    <row r="126" spans="3:10" x14ac:dyDescent="0.25">
      <c r="C126" t="s">
        <v>167</v>
      </c>
      <c r="D126" s="11">
        <v>3997.29</v>
      </c>
      <c r="E126" s="12">
        <v>0.74350000000000005</v>
      </c>
      <c r="J126" s="9"/>
    </row>
    <row r="127" spans="3:10" x14ac:dyDescent="0.25">
      <c r="C127" t="s">
        <v>168</v>
      </c>
      <c r="D127" s="11">
        <v>4299.2</v>
      </c>
      <c r="E127" s="12">
        <v>0.74350000000000005</v>
      </c>
      <c r="J127" s="9"/>
    </row>
    <row r="128" spans="3:10" x14ac:dyDescent="0.25">
      <c r="C128" t="s">
        <v>169</v>
      </c>
      <c r="D128" s="11">
        <v>4633.05</v>
      </c>
      <c r="E128" s="12">
        <v>0.74350000000000005</v>
      </c>
      <c r="J128" s="9"/>
    </row>
    <row r="129" spans="3:10" x14ac:dyDescent="0.25">
      <c r="C129" t="s">
        <v>170</v>
      </c>
      <c r="D129" s="11">
        <v>4866.71</v>
      </c>
      <c r="E129" s="12">
        <v>0.74350000000000005</v>
      </c>
      <c r="J129" s="9"/>
    </row>
    <row r="130" spans="3:10" x14ac:dyDescent="0.25">
      <c r="C130" t="s">
        <v>154</v>
      </c>
      <c r="D130" s="11">
        <v>3354.04</v>
      </c>
      <c r="E130" s="12">
        <v>0.74350000000000005</v>
      </c>
      <c r="J130" s="9"/>
    </row>
    <row r="131" spans="3:10" x14ac:dyDescent="0.25">
      <c r="C131" t="s">
        <v>171</v>
      </c>
      <c r="D131" s="11">
        <v>3607.46</v>
      </c>
      <c r="E131" s="12">
        <v>0.74350000000000005</v>
      </c>
      <c r="J131" s="9"/>
    </row>
    <row r="132" spans="3:10" x14ac:dyDescent="0.25">
      <c r="C132" t="s">
        <v>172</v>
      </c>
      <c r="D132" s="11">
        <v>3939.14</v>
      </c>
      <c r="E132" s="12">
        <v>0.74350000000000005</v>
      </c>
      <c r="J132" s="9"/>
    </row>
    <row r="133" spans="3:10" x14ac:dyDescent="0.25">
      <c r="C133" t="s">
        <v>173</v>
      </c>
      <c r="D133" s="11">
        <v>4206.18</v>
      </c>
      <c r="E133" s="12">
        <v>0.74350000000000005</v>
      </c>
      <c r="J133" s="9"/>
    </row>
    <row r="134" spans="3:10" x14ac:dyDescent="0.25">
      <c r="C134" t="s">
        <v>174</v>
      </c>
      <c r="D134" s="11">
        <v>4540.0200000000004</v>
      </c>
      <c r="E134" s="12">
        <v>0.74350000000000005</v>
      </c>
      <c r="J134" s="9"/>
    </row>
    <row r="135" spans="3:10" x14ac:dyDescent="0.25">
      <c r="C135" t="s">
        <v>175</v>
      </c>
      <c r="D135" s="11">
        <v>4706.93</v>
      </c>
      <c r="E135" s="12">
        <v>0.74350000000000005</v>
      </c>
      <c r="J135" s="9"/>
    </row>
    <row r="136" spans="3:10" x14ac:dyDescent="0.25">
      <c r="C136" t="s">
        <v>155</v>
      </c>
      <c r="D136" s="11">
        <v>3307.98</v>
      </c>
      <c r="E136" s="12">
        <v>0.74350000000000005</v>
      </c>
      <c r="J136" s="9"/>
    </row>
    <row r="137" spans="3:10" x14ac:dyDescent="0.25">
      <c r="C137" t="s">
        <v>176</v>
      </c>
      <c r="D137" s="11">
        <v>3597.24</v>
      </c>
      <c r="E137" s="12">
        <v>0.74350000000000005</v>
      </c>
      <c r="J137" s="9"/>
    </row>
    <row r="138" spans="3:10" x14ac:dyDescent="0.25">
      <c r="C138" t="s">
        <v>177</v>
      </c>
      <c r="D138" s="11">
        <v>3915.26</v>
      </c>
      <c r="E138" s="12">
        <v>0.74350000000000005</v>
      </c>
      <c r="J138" s="9"/>
    </row>
    <row r="139" spans="3:10" x14ac:dyDescent="0.25">
      <c r="C139" t="s">
        <v>178</v>
      </c>
      <c r="D139" s="11">
        <v>4195.67</v>
      </c>
      <c r="E139" s="12">
        <v>0.74350000000000005</v>
      </c>
      <c r="J139" s="9"/>
    </row>
    <row r="140" spans="3:10" x14ac:dyDescent="0.25">
      <c r="C140" t="s">
        <v>179</v>
      </c>
      <c r="D140" s="11">
        <v>4542.87</v>
      </c>
      <c r="E140" s="12">
        <v>0.74350000000000005</v>
      </c>
      <c r="J140" s="9"/>
    </row>
    <row r="141" spans="3:10" x14ac:dyDescent="0.25">
      <c r="C141" t="s">
        <v>180</v>
      </c>
      <c r="D141" s="11">
        <v>4689.76</v>
      </c>
      <c r="E141" s="12">
        <v>0.74350000000000005</v>
      </c>
      <c r="J141" s="9"/>
    </row>
    <row r="142" spans="3:10" x14ac:dyDescent="0.25">
      <c r="C142" t="s">
        <v>156</v>
      </c>
      <c r="D142" s="11">
        <v>3222.22</v>
      </c>
      <c r="E142" s="12">
        <v>0.74350000000000005</v>
      </c>
      <c r="J142" s="9"/>
    </row>
    <row r="143" spans="3:10" x14ac:dyDescent="0.25">
      <c r="C143" t="s">
        <v>181</v>
      </c>
      <c r="D143" s="11">
        <v>3546.08</v>
      </c>
      <c r="E143" s="12">
        <v>0.74350000000000005</v>
      </c>
      <c r="J143" s="9"/>
    </row>
    <row r="144" spans="3:10" x14ac:dyDescent="0.25">
      <c r="C144" t="s">
        <v>182</v>
      </c>
      <c r="D144" s="11">
        <v>3715.69</v>
      </c>
      <c r="E144" s="12">
        <v>0.74350000000000005</v>
      </c>
      <c r="J144" s="9"/>
    </row>
    <row r="145" spans="3:10" x14ac:dyDescent="0.25">
      <c r="C145" t="s">
        <v>183</v>
      </c>
      <c r="D145" s="11">
        <v>4142.9799999999996</v>
      </c>
      <c r="E145" s="12">
        <v>0.74350000000000005</v>
      </c>
      <c r="J145" s="9"/>
    </row>
    <row r="146" spans="3:10" x14ac:dyDescent="0.25">
      <c r="C146" t="s">
        <v>184</v>
      </c>
      <c r="D146" s="11">
        <v>4476.83</v>
      </c>
      <c r="E146" s="12">
        <v>0.74350000000000005</v>
      </c>
      <c r="J146" s="9"/>
    </row>
    <row r="147" spans="3:10" x14ac:dyDescent="0.25">
      <c r="C147" t="s">
        <v>185</v>
      </c>
      <c r="D147" s="11">
        <v>4677.12</v>
      </c>
      <c r="E147" s="12">
        <v>0.74350000000000005</v>
      </c>
      <c r="J147" s="9"/>
    </row>
    <row r="148" spans="3:10" x14ac:dyDescent="0.25">
      <c r="C148" t="s">
        <v>157</v>
      </c>
      <c r="D148" s="11">
        <v>3156.01</v>
      </c>
      <c r="E148" s="12">
        <v>0.74350000000000005</v>
      </c>
      <c r="J148" s="9"/>
    </row>
    <row r="149" spans="3:10" x14ac:dyDescent="0.25">
      <c r="C149" t="s">
        <v>186</v>
      </c>
      <c r="D149" s="11">
        <v>3477.83</v>
      </c>
      <c r="E149" s="12">
        <v>0.74350000000000005</v>
      </c>
      <c r="J149" s="9"/>
    </row>
    <row r="150" spans="3:10" x14ac:dyDescent="0.25">
      <c r="C150" t="s">
        <v>187</v>
      </c>
      <c r="D150" s="11">
        <v>3646.35</v>
      </c>
      <c r="E150" s="12">
        <v>0.74350000000000005</v>
      </c>
      <c r="J150" s="9"/>
    </row>
    <row r="151" spans="3:10" x14ac:dyDescent="0.25">
      <c r="C151" t="s">
        <v>188</v>
      </c>
      <c r="D151" s="11">
        <v>4072.68</v>
      </c>
      <c r="E151" s="12">
        <v>0.74350000000000005</v>
      </c>
      <c r="J151" s="9"/>
    </row>
    <row r="152" spans="3:10" x14ac:dyDescent="0.25">
      <c r="C152" t="s">
        <v>189</v>
      </c>
      <c r="D152" s="11">
        <v>4406.4799999999996</v>
      </c>
      <c r="E152" s="12">
        <v>0.74350000000000005</v>
      </c>
      <c r="J152" s="9"/>
    </row>
    <row r="153" spans="3:10" x14ac:dyDescent="0.25">
      <c r="C153" t="s">
        <v>190</v>
      </c>
      <c r="D153" s="11">
        <v>4606.79</v>
      </c>
      <c r="E153" s="12">
        <v>0.74350000000000005</v>
      </c>
      <c r="J153" s="9"/>
    </row>
    <row r="154" spans="3:10" x14ac:dyDescent="0.25">
      <c r="C154" t="s">
        <v>158</v>
      </c>
      <c r="D154" s="11">
        <v>3011.96</v>
      </c>
      <c r="E154" s="12">
        <v>0.74350000000000005</v>
      </c>
      <c r="J154" s="9"/>
    </row>
    <row r="155" spans="3:10" x14ac:dyDescent="0.25">
      <c r="C155" t="s">
        <v>191</v>
      </c>
      <c r="D155" s="11">
        <v>3323.19</v>
      </c>
      <c r="E155" s="12">
        <v>0.74350000000000005</v>
      </c>
      <c r="J155" s="9"/>
    </row>
    <row r="156" spans="3:10" x14ac:dyDescent="0.25">
      <c r="C156" t="s">
        <v>192</v>
      </c>
      <c r="D156" s="11">
        <v>3478.81</v>
      </c>
      <c r="E156" s="12">
        <v>0.74350000000000005</v>
      </c>
      <c r="J156" s="9"/>
    </row>
    <row r="157" spans="3:10" x14ac:dyDescent="0.25">
      <c r="C157" t="s">
        <v>193</v>
      </c>
      <c r="D157" s="11">
        <v>3940.25</v>
      </c>
      <c r="E157" s="12">
        <v>0.74350000000000005</v>
      </c>
      <c r="J157" s="9"/>
    </row>
    <row r="158" spans="3:10" x14ac:dyDescent="0.25">
      <c r="C158" t="s">
        <v>194</v>
      </c>
      <c r="D158" s="11">
        <v>4314.24</v>
      </c>
      <c r="E158" s="12">
        <v>0.74350000000000005</v>
      </c>
      <c r="J158" s="9"/>
    </row>
    <row r="159" spans="3:10" x14ac:dyDescent="0.25">
      <c r="C159" t="s">
        <v>195</v>
      </c>
      <c r="D159" s="11">
        <v>4621.4399999999996</v>
      </c>
      <c r="E159" s="12">
        <v>0.74350000000000005</v>
      </c>
      <c r="J159" s="9"/>
    </row>
    <row r="160" spans="3:10" x14ac:dyDescent="0.25">
      <c r="C160" t="s">
        <v>159</v>
      </c>
      <c r="D160" s="11">
        <v>2930.78</v>
      </c>
      <c r="E160" s="12">
        <v>0.74350000000000005</v>
      </c>
      <c r="J160" s="9"/>
    </row>
    <row r="161" spans="3:10" x14ac:dyDescent="0.25">
      <c r="C161" t="s">
        <v>196</v>
      </c>
      <c r="D161" s="11">
        <v>3209.16</v>
      </c>
      <c r="E161" s="12">
        <v>0.74350000000000005</v>
      </c>
      <c r="J161" s="9"/>
    </row>
    <row r="162" spans="3:10" x14ac:dyDescent="0.25">
      <c r="C162" t="s">
        <v>197</v>
      </c>
      <c r="D162" s="11">
        <v>3464.95</v>
      </c>
      <c r="E162" s="12">
        <v>0.74350000000000005</v>
      </c>
      <c r="J162" s="9"/>
    </row>
    <row r="163" spans="3:10" x14ac:dyDescent="0.25">
      <c r="C163" t="s">
        <v>198</v>
      </c>
      <c r="D163" s="11">
        <v>3837.03</v>
      </c>
      <c r="E163" s="12">
        <v>0.74350000000000005</v>
      </c>
      <c r="J163" s="9"/>
    </row>
    <row r="164" spans="3:10" x14ac:dyDescent="0.25">
      <c r="C164" t="s">
        <v>199</v>
      </c>
      <c r="D164" s="11">
        <v>4185.8500000000004</v>
      </c>
      <c r="E164" s="12">
        <v>0.74350000000000005</v>
      </c>
      <c r="J164" s="9"/>
    </row>
    <row r="165" spans="3:10" x14ac:dyDescent="0.25">
      <c r="C165" t="s">
        <v>200</v>
      </c>
      <c r="D165" s="11">
        <v>4453.29</v>
      </c>
      <c r="E165" s="12">
        <v>0.74350000000000005</v>
      </c>
      <c r="J165" s="9"/>
    </row>
    <row r="166" spans="3:10" x14ac:dyDescent="0.25">
      <c r="C166" t="s">
        <v>160</v>
      </c>
      <c r="D166" s="11">
        <v>2930.78</v>
      </c>
      <c r="E166" s="12">
        <v>0.88139999999999996</v>
      </c>
      <c r="J166" s="9"/>
    </row>
    <row r="167" spans="3:10" x14ac:dyDescent="0.25">
      <c r="C167" t="s">
        <v>201</v>
      </c>
      <c r="D167" s="11">
        <v>3209.16</v>
      </c>
      <c r="E167" s="12">
        <v>0.88139999999999996</v>
      </c>
      <c r="J167" s="9"/>
    </row>
    <row r="168" spans="3:10" x14ac:dyDescent="0.25">
      <c r="C168" t="s">
        <v>202</v>
      </c>
      <c r="D168" s="11">
        <v>3464.95</v>
      </c>
      <c r="E168" s="12">
        <v>0.88139999999999996</v>
      </c>
      <c r="J168" s="9"/>
    </row>
    <row r="169" spans="3:10" x14ac:dyDescent="0.25">
      <c r="C169" t="s">
        <v>203</v>
      </c>
      <c r="D169" s="11">
        <v>3837.03</v>
      </c>
      <c r="E169" s="12">
        <v>0.88139999999999996</v>
      </c>
      <c r="J169" s="9"/>
    </row>
    <row r="170" spans="3:10" x14ac:dyDescent="0.25">
      <c r="C170" t="s">
        <v>204</v>
      </c>
      <c r="D170" s="11">
        <v>4185.8500000000004</v>
      </c>
      <c r="E170" s="12">
        <v>0.88139999999999996</v>
      </c>
      <c r="J170" s="9"/>
    </row>
    <row r="171" spans="3:10" x14ac:dyDescent="0.25">
      <c r="C171" t="s">
        <v>205</v>
      </c>
      <c r="D171" s="11">
        <v>4453.29</v>
      </c>
      <c r="E171" s="12">
        <v>0.88139999999999996</v>
      </c>
      <c r="J171" s="9"/>
    </row>
    <row r="172" spans="3:10" x14ac:dyDescent="0.25">
      <c r="C172" t="s">
        <v>161</v>
      </c>
      <c r="D172" s="11">
        <v>2889.05</v>
      </c>
      <c r="E172" s="12">
        <v>0.88139999999999996</v>
      </c>
      <c r="J172" s="9"/>
    </row>
    <row r="173" spans="3:10" x14ac:dyDescent="0.25">
      <c r="C173" t="s">
        <v>206</v>
      </c>
      <c r="D173" s="11">
        <v>3139.39</v>
      </c>
      <c r="E173" s="12">
        <v>0.88139999999999996</v>
      </c>
      <c r="J173" s="9"/>
    </row>
    <row r="174" spans="3:10" x14ac:dyDescent="0.25">
      <c r="C174" t="s">
        <v>207</v>
      </c>
      <c r="D174" s="11">
        <v>3360.31</v>
      </c>
      <c r="E174" s="12">
        <v>0.88139999999999996</v>
      </c>
      <c r="J174" s="9"/>
    </row>
    <row r="175" spans="3:10" x14ac:dyDescent="0.25">
      <c r="C175" t="s">
        <v>208</v>
      </c>
      <c r="D175" s="11">
        <v>3569.61</v>
      </c>
      <c r="E175" s="12">
        <v>0.88139999999999996</v>
      </c>
      <c r="J175" s="9"/>
    </row>
    <row r="176" spans="3:10" x14ac:dyDescent="0.25">
      <c r="C176" t="s">
        <v>209</v>
      </c>
      <c r="D176" s="11">
        <v>3773.07</v>
      </c>
      <c r="E176" s="12">
        <v>0.88139999999999996</v>
      </c>
      <c r="J176" s="9"/>
    </row>
    <row r="177" spans="3:10" x14ac:dyDescent="0.25">
      <c r="C177" t="s">
        <v>210</v>
      </c>
      <c r="D177" s="11">
        <v>3985.28</v>
      </c>
      <c r="E177" s="12">
        <v>0.88139999999999996</v>
      </c>
      <c r="J177" s="9"/>
    </row>
    <row r="178" spans="3:10" x14ac:dyDescent="0.25">
      <c r="C178" t="s">
        <v>162</v>
      </c>
      <c r="D178" s="11">
        <v>2819.68</v>
      </c>
      <c r="E178" s="12">
        <v>0.88139999999999996</v>
      </c>
      <c r="J178" s="9"/>
    </row>
    <row r="179" spans="3:10" x14ac:dyDescent="0.25">
      <c r="C179" t="s">
        <v>211</v>
      </c>
      <c r="D179" s="11">
        <v>3056.5</v>
      </c>
      <c r="E179" s="12">
        <v>0.88139999999999996</v>
      </c>
      <c r="J179" s="9"/>
    </row>
    <row r="180" spans="3:10" x14ac:dyDescent="0.25">
      <c r="C180" t="s">
        <v>212</v>
      </c>
      <c r="D180" s="11">
        <v>3263.94</v>
      </c>
      <c r="E180" s="12">
        <v>0.88139999999999996</v>
      </c>
      <c r="J180" s="9"/>
    </row>
    <row r="181" spans="3:10" x14ac:dyDescent="0.25">
      <c r="C181" t="s">
        <v>213</v>
      </c>
      <c r="D181" s="11">
        <v>3471.33</v>
      </c>
      <c r="E181" s="12">
        <v>0.88139999999999996</v>
      </c>
      <c r="J181" s="9"/>
    </row>
    <row r="182" spans="3:10" x14ac:dyDescent="0.25">
      <c r="C182" t="s">
        <v>214</v>
      </c>
      <c r="D182" s="11">
        <v>3626.92</v>
      </c>
      <c r="E182" s="12">
        <v>0.88139999999999996</v>
      </c>
      <c r="J182" s="9"/>
    </row>
    <row r="183" spans="3:10" x14ac:dyDescent="0.25">
      <c r="C183" t="s">
        <v>215</v>
      </c>
      <c r="D183" s="11">
        <v>3859.03</v>
      </c>
      <c r="E183" s="12">
        <v>0.88139999999999996</v>
      </c>
      <c r="J183" s="9"/>
    </row>
    <row r="184" spans="3:10" x14ac:dyDescent="0.25">
      <c r="C184" t="s">
        <v>163</v>
      </c>
      <c r="D184" s="11">
        <v>2669.59</v>
      </c>
      <c r="E184" s="12">
        <v>0.88139999999999996</v>
      </c>
      <c r="J184" s="9"/>
    </row>
    <row r="185" spans="3:10" x14ac:dyDescent="0.25">
      <c r="C185" t="s">
        <v>216</v>
      </c>
      <c r="D185" s="11">
        <v>2920.36</v>
      </c>
      <c r="E185" s="12">
        <v>0.88139999999999996</v>
      </c>
      <c r="J185" s="9"/>
    </row>
    <row r="186" spans="3:10" x14ac:dyDescent="0.25">
      <c r="C186" t="s">
        <v>217</v>
      </c>
      <c r="D186" s="11">
        <v>3101.88</v>
      </c>
      <c r="E186" s="12">
        <v>0.88139999999999996</v>
      </c>
      <c r="J186" s="9"/>
    </row>
    <row r="187" spans="3:10" x14ac:dyDescent="0.25">
      <c r="C187" t="s">
        <v>218</v>
      </c>
      <c r="D187" s="11">
        <v>3225.03</v>
      </c>
      <c r="E187" s="12">
        <v>0.88139999999999996</v>
      </c>
      <c r="J187" s="9"/>
    </row>
    <row r="188" spans="3:10" x14ac:dyDescent="0.25">
      <c r="C188" t="s">
        <v>219</v>
      </c>
      <c r="D188" s="11">
        <v>3341.72</v>
      </c>
      <c r="E188" s="12">
        <v>0.88139999999999996</v>
      </c>
      <c r="J188" s="9"/>
    </row>
    <row r="189" spans="3:10" x14ac:dyDescent="0.25">
      <c r="C189" t="s">
        <v>220</v>
      </c>
      <c r="D189" s="11">
        <v>3523.48</v>
      </c>
      <c r="E189" s="12">
        <v>0.88139999999999996</v>
      </c>
      <c r="J189" s="9"/>
    </row>
    <row r="190" spans="3:10" x14ac:dyDescent="0.25">
      <c r="C190" t="s">
        <v>164</v>
      </c>
      <c r="D190" s="11">
        <v>2497.3200000000002</v>
      </c>
      <c r="E190" s="12">
        <v>0.87429999999999997</v>
      </c>
      <c r="J190" s="9"/>
    </row>
    <row r="191" spans="3:10" x14ac:dyDescent="0.25">
      <c r="C191" t="s">
        <v>221</v>
      </c>
      <c r="D191" s="11">
        <v>2747.95</v>
      </c>
      <c r="E191" s="12">
        <v>0.87429999999999997</v>
      </c>
      <c r="J191" s="9"/>
    </row>
    <row r="192" spans="3:10" x14ac:dyDescent="0.25">
      <c r="C192" t="s">
        <v>222</v>
      </c>
      <c r="D192" s="11">
        <v>2922.31</v>
      </c>
      <c r="E192" s="12">
        <v>0.87429999999999997</v>
      </c>
      <c r="J192" s="9"/>
    </row>
    <row r="193" spans="3:10" x14ac:dyDescent="0.25">
      <c r="C193" t="s">
        <v>223</v>
      </c>
      <c r="D193" s="11">
        <v>3082.42</v>
      </c>
      <c r="E193" s="12">
        <v>0.87429999999999997</v>
      </c>
      <c r="J193" s="9"/>
    </row>
    <row r="194" spans="3:10" x14ac:dyDescent="0.25">
      <c r="C194" t="s">
        <v>224</v>
      </c>
      <c r="D194" s="11">
        <v>3155.67</v>
      </c>
      <c r="E194" s="12">
        <v>0.87429999999999997</v>
      </c>
      <c r="J194" s="9"/>
    </row>
    <row r="195" spans="3:10" x14ac:dyDescent="0.25">
      <c r="C195" t="s">
        <v>225</v>
      </c>
      <c r="D195" s="11">
        <v>3243.18</v>
      </c>
      <c r="E195" s="12">
        <v>0.87429999999999997</v>
      </c>
      <c r="J195" s="9"/>
    </row>
    <row r="196" spans="3:10" x14ac:dyDescent="0.25">
      <c r="C196" t="s">
        <v>165</v>
      </c>
      <c r="D196" s="11">
        <v>2401.5500000000002</v>
      </c>
      <c r="E196" s="12">
        <v>0.87429999999999997</v>
      </c>
      <c r="J196" s="9"/>
    </row>
    <row r="197" spans="3:10" x14ac:dyDescent="0.25">
      <c r="C197" t="s">
        <v>226</v>
      </c>
      <c r="D197" s="11">
        <v>2608.91</v>
      </c>
      <c r="E197" s="12">
        <v>0.87429999999999997</v>
      </c>
      <c r="J197" s="9"/>
    </row>
    <row r="198" spans="3:10" x14ac:dyDescent="0.25">
      <c r="C198" t="s">
        <v>227</v>
      </c>
      <c r="D198" s="11">
        <v>2668.44</v>
      </c>
      <c r="E198" s="12">
        <v>0.87429999999999997</v>
      </c>
      <c r="J198" s="9"/>
    </row>
    <row r="199" spans="3:10" x14ac:dyDescent="0.25">
      <c r="C199" t="s">
        <v>228</v>
      </c>
      <c r="D199" s="11">
        <v>2763.68</v>
      </c>
      <c r="E199" s="12">
        <v>0.87429999999999997</v>
      </c>
      <c r="J199" s="9"/>
    </row>
    <row r="200" spans="3:10" x14ac:dyDescent="0.25">
      <c r="C200" t="s">
        <v>229</v>
      </c>
      <c r="D200" s="11">
        <v>2841.07</v>
      </c>
      <c r="E200" s="12">
        <v>0.87429999999999997</v>
      </c>
      <c r="J200" s="9"/>
    </row>
    <row r="201" spans="3:10" x14ac:dyDescent="0.25">
      <c r="C201" t="s">
        <v>230</v>
      </c>
      <c r="D201" s="11">
        <v>2906.55</v>
      </c>
      <c r="E201" s="12">
        <v>0.87429999999999997</v>
      </c>
      <c r="J201" s="9"/>
    </row>
  </sheetData>
  <sheetProtection algorithmName="SHA-512" hashValue="BXiOm2VN7SVwS4yPJKAik9ycW4ch1ZS9+K9ySm/yry6hCX467igFo1/AJpkEIT2SZp2ywrLQgRmFFD96arzVdA==" saltValue="T4qb6dYhfJ552Anv2f1E9w==" spinCount="100000" sheet="1" objects="1" scenarios="1"/>
  <phoneticPr fontId="11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5D480ECE64AF42A47AC1B7704D9978" ma:contentTypeVersion="2" ma:contentTypeDescription="Ein neues Dokument erstellen." ma:contentTypeScope="" ma:versionID="f7ce0413339002da092d84301d313322">
  <xsd:schema xmlns:xsd="http://www.w3.org/2001/XMLSchema" xmlns:xs="http://www.w3.org/2001/XMLSchema" xmlns:p="http://schemas.microsoft.com/office/2006/metadata/properties" xmlns:ns2="7372a26e-70fe-4ac2-bad4-6acd047bb841" targetNamespace="http://schemas.microsoft.com/office/2006/metadata/properties" ma:root="true" ma:fieldsID="ed6ea5d301e2c38fb09e890dd2bac6a0" ns2:_="">
    <xsd:import namespace="7372a26e-70fe-4ac2-bad4-6acd047bb8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2a26e-70fe-4ac2-bad4-6acd047bb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BF94C-EDE8-4389-9059-6DDC6A4B6DB7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72a26e-70fe-4ac2-bad4-6acd047bb841"/>
  </ds:schemaRefs>
</ds:datastoreItem>
</file>

<file path=customXml/itemProps2.xml><?xml version="1.0" encoding="utf-8"?>
<ds:datastoreItem xmlns:ds="http://schemas.openxmlformats.org/officeDocument/2006/customXml" ds:itemID="{01A3B6A2-A0F8-46A7-B4AE-9E1844A399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72a26e-70fe-4ac2-bad4-6acd047bb8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FD4A62-AB34-46D7-8C5D-4F023A5D56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PK-AN</vt:lpstr>
      <vt:lpstr>Werte</vt:lpstr>
      <vt:lpstr>'PK-AN'!Druckbereich</vt:lpstr>
    </vt:vector>
  </TitlesOfParts>
  <Company>zukunft im 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Personalkostenberechnung</dc:title>
  <dc:creator>Stephan Kaß</dc:creator>
  <cp:lastModifiedBy>Kass, Stephan</cp:lastModifiedBy>
  <cp:lastPrinted>2021-04-26T08:32:39Z</cp:lastPrinted>
  <dcterms:created xsi:type="dcterms:W3CDTF">2016-08-10T09:44:46Z</dcterms:created>
  <dcterms:modified xsi:type="dcterms:W3CDTF">2021-04-26T08:33:50Z</dcterms:modified>
  <cp:category>Antrag, Personalkostenberechnung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0x0101004C5D480ECE64AF42A47AC1B7704D9978</vt:lpwstr>
  </property>
</Properties>
</file>