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O:\AUFTRÄGE\AB_Prog\BAPP_zgs\2024_BAPP_kompakt\3. Übergangsphase\IBV\Anlagen\Anlagen final Versand\"/>
    </mc:Choice>
  </mc:AlternateContent>
  <xr:revisionPtr revIDLastSave="0" documentId="13_ncr:1_{87687213-42E1-4E84-9D50-06C868B42C1A}" xr6:coauthVersionLast="47" xr6:coauthVersionMax="47" xr10:uidLastSave="{00000000-0000-0000-0000-000000000000}"/>
  <workbookProtection workbookAlgorithmName="SHA-512" workbookHashValue="Q5+H3HC9w1osY/RSoKFYQVs3irMxVIOksLtn7J4jm1gGTVcYWR71hxEs61Qt+SQRef95oFV59fViAPZxPjGafQ==" workbookSaltValue="03Lyxf5oYI36Z+XOJVx+0A==" workbookSpinCount="100000" lockStructure="1"/>
  <bookViews>
    <workbookView xWindow="-25298" yWindow="-98" windowWidth="25396" windowHeight="15346" xr2:uid="{00000000-000D-0000-FFFF-FFFF00000000}"/>
  </bookViews>
  <sheets>
    <sheet name="Kalkulation Übergangsprojekt" sheetId="1" r:id="rId1"/>
    <sheet name="Hinterlegte List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" l="1"/>
  <c r="C25" i="2"/>
  <c r="D25" i="2"/>
  <c r="E25" i="2"/>
  <c r="F36" i="1" l="1"/>
  <c r="F34" i="1"/>
  <c r="F33" i="1"/>
  <c r="F31" i="1"/>
  <c r="D29" i="1"/>
  <c r="D28" i="1"/>
  <c r="C29" i="1"/>
  <c r="C28" i="1"/>
  <c r="C30" i="2"/>
  <c r="C32" i="2" s="1"/>
  <c r="D30" i="2"/>
  <c r="D32" i="2" s="1"/>
  <c r="D29" i="2"/>
  <c r="C29" i="2"/>
  <c r="B30" i="2"/>
  <c r="B32" i="2" s="1"/>
  <c r="D74" i="1"/>
  <c r="C74" i="1"/>
  <c r="E76" i="1"/>
  <c r="E75" i="1"/>
  <c r="E32" i="2" l="1"/>
  <c r="E74" i="1"/>
  <c r="E46" i="1"/>
  <c r="D47" i="1"/>
  <c r="C47" i="1"/>
  <c r="D72" i="1" l="1"/>
  <c r="C72" i="1"/>
  <c r="D58" i="1"/>
  <c r="D73" i="1" s="1"/>
  <c r="C58" i="1"/>
  <c r="C73" i="1" s="1"/>
  <c r="E54" i="1"/>
  <c r="E55" i="1"/>
  <c r="E56" i="1"/>
  <c r="E57" i="1"/>
  <c r="E53" i="1"/>
  <c r="E45" i="1"/>
  <c r="E44" i="1"/>
  <c r="E43" i="1"/>
  <c r="E72" i="1" l="1"/>
  <c r="D60" i="1"/>
  <c r="C60" i="1"/>
  <c r="C71" i="1"/>
  <c r="E73" i="1"/>
  <c r="D71" i="1"/>
  <c r="E47" i="1"/>
  <c r="E58" i="1"/>
  <c r="E71" i="1" l="1"/>
  <c r="E60" i="1"/>
  <c r="G73" i="1" l="1"/>
  <c r="H73" i="1" s="1"/>
  <c r="G72" i="1"/>
  <c r="H72" i="1" s="1"/>
  <c r="F27" i="1"/>
  <c r="F32" i="1" s="1"/>
  <c r="E70" i="1" l="1"/>
  <c r="F70" i="1" s="1"/>
  <c r="C70" i="1" l="1"/>
  <c r="D70" i="1"/>
</calcChain>
</file>

<file path=xl/sharedStrings.xml><?xml version="1.0" encoding="utf-8"?>
<sst xmlns="http://schemas.openxmlformats.org/spreadsheetml/2006/main" count="109" uniqueCount="99">
  <si>
    <t>Sachkosten</t>
  </si>
  <si>
    <t>Didaktisches Material/Verbrauchsmaterial</t>
  </si>
  <si>
    <t>Mieten und Mietnebenkosten</t>
  </si>
  <si>
    <t>Kosten für externe Buchhaltung, projektbezogene Beratung</t>
  </si>
  <si>
    <t>Leasing auf Maschinen/Geräte</t>
  </si>
  <si>
    <t>Projektlaufzeit:</t>
  </si>
  <si>
    <t>Projekttitel:</t>
  </si>
  <si>
    <t>bis</t>
  </si>
  <si>
    <t>HHJ 2025</t>
  </si>
  <si>
    <t>HHJ 2026</t>
  </si>
  <si>
    <t xml:space="preserve">zur Verfügung stehende Fördermittel (für 150 TLN) </t>
  </si>
  <si>
    <t>insgesamt für Programmteil</t>
  </si>
  <si>
    <t>Übergangsprojekt (auf ganze Euro gerundet)</t>
  </si>
  <si>
    <t>Ausgaben</t>
  </si>
  <si>
    <t>Gesamt</t>
  </si>
  <si>
    <t>Personalkosten</t>
  </si>
  <si>
    <t>Summe Personalkosten</t>
  </si>
  <si>
    <t>Sonstige Sachkosten</t>
  </si>
  <si>
    <t>bitte auswählen</t>
  </si>
  <si>
    <r>
      <rPr>
        <b/>
        <sz val="12"/>
        <color theme="1"/>
        <rFont val="Arial"/>
        <family val="2"/>
      </rPr>
      <t>Bewerber*in:</t>
    </r>
    <r>
      <rPr>
        <sz val="12"/>
        <color theme="1"/>
        <rFont val="Arial"/>
        <family val="2"/>
      </rPr>
      <t xml:space="preserve">
(Firma, Gesellschaftsform)</t>
    </r>
  </si>
  <si>
    <t>Summe Sachkosten</t>
  </si>
  <si>
    <t>Finanzierung</t>
  </si>
  <si>
    <t>Obergrenze</t>
  </si>
  <si>
    <t>Zuschüsse des Landes Berlin</t>
  </si>
  <si>
    <t>davon Personalkosten</t>
  </si>
  <si>
    <t>davon Sachkosten</t>
  </si>
  <si>
    <t>Privatrechtliche Mittel</t>
  </si>
  <si>
    <t>Für Honorare gilt die Honorarordnung gem. Rundschreiben IV Nr. 61/2019 vom 11.10.2019</t>
  </si>
  <si>
    <t>Für die Vergabe von Aufträgen gilt die Unterschwellenvergabeordnung (UVgO)</t>
  </si>
  <si>
    <t xml:space="preserve">Das Besserstellungsverbot nach TV-L (gemäß ANBest-P des Landes Berlin) ist einzuhalten. </t>
  </si>
  <si>
    <t>Die Richtigkeit, Plausibilität und Vollständigkeit der Angaben zur Kalkulation sind bewertungsrelevant.</t>
  </si>
  <si>
    <t xml:space="preserve">Die Angaben im Interessenbekundungsverfahren müssen dem Formblatt entsprechen. Unvollständigkeiten und Abweichungen </t>
  </si>
  <si>
    <t>vom Formblatt  können zum Ausschluss führen.</t>
  </si>
  <si>
    <t>Berlin, den</t>
  </si>
  <si>
    <t>Stempel</t>
  </si>
  <si>
    <t>rechtsverbindliche Unterschrift /en</t>
  </si>
  <si>
    <t>der zur rechtsgeschäftlichen Vertretung befugten Person/en</t>
  </si>
  <si>
    <t>Name des/r Unterzeichnenden in Druckbuchstaben</t>
  </si>
  <si>
    <r>
      <rPr>
        <b/>
        <sz val="12"/>
        <color theme="1"/>
        <rFont val="Arial"/>
        <family val="2"/>
      </rPr>
      <t xml:space="preserve">Obergrenze pro Begleitvereinbarung </t>
    </r>
    <r>
      <rPr>
        <sz val="12"/>
        <color theme="1"/>
        <rFont val="Arial"/>
        <family val="2"/>
      </rPr>
      <t xml:space="preserve">im </t>
    </r>
  </si>
  <si>
    <t>100 Proz</t>
  </si>
  <si>
    <t>20 Proz</t>
  </si>
  <si>
    <t>Jahresgehalt</t>
  </si>
  <si>
    <t>ohne JSZ</t>
  </si>
  <si>
    <t>E 11</t>
  </si>
  <si>
    <t>E 9</t>
  </si>
  <si>
    <t>Summe</t>
  </si>
  <si>
    <t>Hinweise zur administrativen Projektumsetzung:</t>
  </si>
  <si>
    <t>Gesamt-Ausgaben</t>
  </si>
  <si>
    <t>Prozent</t>
  </si>
  <si>
    <t>Bitte die blauen Felder ausfüllen</t>
  </si>
  <si>
    <t>für 15 TLN  ergeben sich nur</t>
  </si>
  <si>
    <r>
      <t xml:space="preserve">       Pro Projekt </t>
    </r>
    <r>
      <rPr>
        <b/>
        <sz val="12"/>
        <color theme="1"/>
        <rFont val="Arial"/>
        <family val="2"/>
      </rPr>
      <t xml:space="preserve">maximal 15 TLN </t>
    </r>
  </si>
  <si>
    <r>
      <t xml:space="preserve">Betreuung / Sozialpädagogen </t>
    </r>
    <r>
      <rPr>
        <sz val="9"/>
        <color theme="1"/>
        <rFont val="Arial"/>
        <family val="2"/>
      </rPr>
      <t xml:space="preserve">max. E11 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(Vollzeit)</t>
    </r>
  </si>
  <si>
    <r>
      <t xml:space="preserve">Verwaltung / Administration </t>
    </r>
    <r>
      <rPr>
        <sz val="9"/>
        <color theme="1"/>
        <rFont val="Arial"/>
        <family val="2"/>
      </rPr>
      <t>max. E 9a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(anteilig max. 20 % einer Vollzeitstelle)</t>
    </r>
  </si>
  <si>
    <t>Es werden nur 20 Std je TLN gefördert</t>
  </si>
  <si>
    <t>Jahres-Std</t>
  </si>
  <si>
    <t>Stundensatz</t>
  </si>
  <si>
    <t>Anzahl Std. pro TLN</t>
  </si>
  <si>
    <t>2.026 € je TLN stehen zur Verfügung -&gt; also können sich 2 Päd. um jeden TLN kümmern</t>
  </si>
  <si>
    <r>
      <t xml:space="preserve">Für jeden Teilnehmenden stehen </t>
    </r>
    <r>
      <rPr>
        <b/>
        <sz val="12"/>
        <color theme="1"/>
        <rFont val="Arial"/>
        <family val="2"/>
      </rPr>
      <t>max. 20 Begleitstunden</t>
    </r>
    <r>
      <rPr>
        <sz val="12"/>
        <color theme="1"/>
        <rFont val="Arial"/>
        <family val="2"/>
      </rPr>
      <t xml:space="preserve"> (a 60 min) zur Verfügung. </t>
    </r>
  </si>
  <si>
    <r>
      <t xml:space="preserve">Mit jedem Teilnehmenden (TLN) ist eine eigene </t>
    </r>
    <r>
      <rPr>
        <b/>
        <sz val="12"/>
        <color theme="1"/>
        <rFont val="Arial"/>
        <family val="2"/>
      </rPr>
      <t>Begleitvereinbarung</t>
    </r>
    <r>
      <rPr>
        <sz val="12"/>
        <color theme="1"/>
        <rFont val="Arial"/>
        <family val="2"/>
      </rPr>
      <t xml:space="preserve"> abzuschließen.</t>
    </r>
  </si>
  <si>
    <t>Gesamtkosten</t>
  </si>
  <si>
    <r>
      <t xml:space="preserve">Für die angegebene TLN-Zahl ergeben sich folgende </t>
    </r>
    <r>
      <rPr>
        <b/>
        <sz val="12"/>
        <color theme="1"/>
        <rFont val="Arial"/>
        <family val="2"/>
      </rPr>
      <t>Obergrenzen</t>
    </r>
    <r>
      <rPr>
        <sz val="12"/>
        <color theme="1"/>
        <rFont val="Arial"/>
        <family val="2"/>
      </rPr>
      <t>:</t>
    </r>
  </si>
  <si>
    <t>Für die angegebene TLN-Zahl ergeben sich folgende Gesamt-Begleit-Stunden:</t>
  </si>
  <si>
    <r>
      <t xml:space="preserve">Die </t>
    </r>
    <r>
      <rPr>
        <b/>
        <sz val="12"/>
        <color theme="1"/>
        <rFont val="Arial"/>
        <family val="2"/>
      </rPr>
      <t>Mindestlaufzeit</t>
    </r>
    <r>
      <rPr>
        <sz val="12"/>
        <color theme="1"/>
        <rFont val="Arial"/>
        <family val="2"/>
      </rPr>
      <t xml:space="preserve"> dieser Vereinbarung je TLN beträgt </t>
    </r>
    <r>
      <rPr>
        <b/>
        <sz val="12"/>
        <color theme="1"/>
        <rFont val="Arial"/>
        <family val="2"/>
      </rPr>
      <t>1 Monat</t>
    </r>
    <r>
      <rPr>
        <sz val="12"/>
        <color theme="1"/>
        <rFont val="Arial"/>
        <family val="2"/>
      </rPr>
      <t>.</t>
    </r>
  </si>
  <si>
    <r>
      <t xml:space="preserve">Die </t>
    </r>
    <r>
      <rPr>
        <b/>
        <sz val="12"/>
        <color theme="1"/>
        <rFont val="Arial"/>
        <family val="2"/>
      </rPr>
      <t>maximale Laufzeit</t>
    </r>
    <r>
      <rPr>
        <sz val="12"/>
        <color theme="1"/>
        <rFont val="Arial"/>
        <family val="2"/>
      </rPr>
      <t xml:space="preserve"> dieser Vereinbarung je TLN beträgt</t>
    </r>
    <r>
      <rPr>
        <b/>
        <sz val="12"/>
        <color theme="1"/>
        <rFont val="Arial"/>
        <family val="2"/>
      </rPr>
      <t xml:space="preserve"> 3 Monat </t>
    </r>
    <r>
      <rPr>
        <sz val="12"/>
        <color theme="1"/>
        <rFont val="Arial"/>
        <family val="2"/>
      </rPr>
      <t>(in der Einstiegsphase Ü1 jedoch nur</t>
    </r>
    <r>
      <rPr>
        <b/>
        <sz val="12"/>
        <color theme="1"/>
        <rFont val="Arial"/>
        <family val="2"/>
      </rPr>
      <t xml:space="preserve"> 2 Monate</t>
    </r>
    <r>
      <rPr>
        <sz val="12"/>
        <color theme="1"/>
        <rFont val="Arial"/>
        <family val="2"/>
      </rPr>
      <t>).</t>
    </r>
  </si>
  <si>
    <r>
      <t xml:space="preserve">Ein Projekt ist auf </t>
    </r>
    <r>
      <rPr>
        <b/>
        <sz val="12"/>
        <color theme="1"/>
        <rFont val="Arial"/>
        <family val="2"/>
      </rPr>
      <t>max. 15 TLN</t>
    </r>
    <r>
      <rPr>
        <sz val="12"/>
        <color theme="1"/>
        <rFont val="Arial"/>
        <family val="2"/>
      </rPr>
      <t xml:space="preserve"> begrenzt.</t>
    </r>
  </si>
  <si>
    <r>
      <t>In der Übergangsphase gibt es</t>
    </r>
    <r>
      <rPr>
        <b/>
        <sz val="12"/>
        <color theme="1"/>
        <rFont val="Arial"/>
        <family val="2"/>
      </rPr>
      <t xml:space="preserve"> </t>
    </r>
    <r>
      <rPr>
        <b/>
        <u/>
        <sz val="12"/>
        <color theme="1"/>
        <rFont val="Arial"/>
        <family val="2"/>
      </rPr>
      <t>4 Varianten</t>
    </r>
    <r>
      <rPr>
        <b/>
        <sz val="12"/>
        <color theme="1"/>
        <rFont val="Arial"/>
        <family val="2"/>
      </rPr>
      <t>:</t>
    </r>
  </si>
  <si>
    <r>
      <t xml:space="preserve">     </t>
    </r>
    <r>
      <rPr>
        <b/>
        <sz val="12"/>
        <color theme="1"/>
        <rFont val="Arial"/>
        <family val="2"/>
      </rPr>
      <t>Ü2</t>
    </r>
    <r>
      <rPr>
        <sz val="12"/>
        <color theme="1"/>
        <rFont val="Arial"/>
        <family val="2"/>
      </rPr>
      <t xml:space="preserve">     BAPP-Ausbildungsphase -&gt; duale Ausbildung</t>
    </r>
  </si>
  <si>
    <r>
      <t xml:space="preserve">     </t>
    </r>
    <r>
      <rPr>
        <b/>
        <sz val="12"/>
        <color theme="1"/>
        <rFont val="Arial"/>
        <family val="2"/>
      </rPr>
      <t>Ü3</t>
    </r>
    <r>
      <rPr>
        <sz val="12"/>
        <color theme="1"/>
        <rFont val="Arial"/>
        <family val="2"/>
      </rPr>
      <t xml:space="preserve">     BAPP-Ausbildungsphase -&gt; Anstellung</t>
    </r>
  </si>
  <si>
    <r>
      <t xml:space="preserve">     </t>
    </r>
    <r>
      <rPr>
        <b/>
        <sz val="12"/>
        <color theme="1"/>
        <rFont val="Arial"/>
        <family val="2"/>
      </rPr>
      <t>Ü4</t>
    </r>
    <r>
      <rPr>
        <sz val="12"/>
        <color theme="1"/>
        <rFont val="Arial"/>
        <family val="2"/>
      </rPr>
      <t xml:space="preserve">     BAPP-Ausbildungsphase -&gt; Anschlusscoaching</t>
    </r>
  </si>
  <si>
    <r>
      <t xml:space="preserve">Für das </t>
    </r>
    <r>
      <rPr>
        <b/>
        <sz val="12"/>
        <color theme="1"/>
        <rFont val="Arial"/>
        <family val="2"/>
      </rPr>
      <t>Anschlusscoaching Ü4</t>
    </r>
    <r>
      <rPr>
        <sz val="12"/>
        <color theme="1"/>
        <rFont val="Arial"/>
        <family val="2"/>
      </rPr>
      <t xml:space="preserve"> ist eine </t>
    </r>
    <r>
      <rPr>
        <b/>
        <sz val="12"/>
        <color theme="1"/>
        <rFont val="Arial"/>
        <family val="2"/>
      </rPr>
      <t>Teilnahmeempfehlung</t>
    </r>
    <r>
      <rPr>
        <sz val="12"/>
        <color theme="1"/>
        <rFont val="Arial"/>
        <family val="2"/>
      </rPr>
      <t xml:space="preserve"> zu erstellen </t>
    </r>
  </si>
  <si>
    <r>
      <t xml:space="preserve">Bei einer </t>
    </r>
    <r>
      <rPr>
        <b/>
        <sz val="12"/>
        <color theme="1"/>
        <rFont val="Arial"/>
        <family val="2"/>
      </rPr>
      <t>Fehlbedarfsfinanzierung</t>
    </r>
    <r>
      <rPr>
        <sz val="12"/>
        <color theme="1"/>
        <rFont val="Arial"/>
        <family val="2"/>
      </rPr>
      <t xml:space="preserve"> sind Eigen- und Drittmittel zuerst einzusetzten (nachrangig zur Förderung). </t>
    </r>
  </si>
  <si>
    <t xml:space="preserve">Eine Verringerung der festgesetzten Eigen-/ Drittmittel bedarf der Zustimmung des Zuwendungsgebers und muss </t>
  </si>
  <si>
    <t>begründet sein. Erhöhte (neu hinzugetretene) Deckungsmittel in der Gesamtabrechnung lt. Verwendungsnachweis</t>
  </si>
  <si>
    <t xml:space="preserve">in der Gesamtabrechnung lt. Verwendungsnachweis mindern die Zuwendungshöhe und werden (zusätzlich) </t>
  </si>
  <si>
    <t xml:space="preserve">zurückgefordert. Der bewilligte Finanzierungsplan ist hinsichtlich des Gesamtergebnisses, der Stellenplan </t>
  </si>
  <si>
    <t xml:space="preserve">(vorgesehene Beschäftigung von Personal) auch hinsichtlich der einzelnen Stellen, verbindlich. Die Einzelansätze </t>
  </si>
  <si>
    <t xml:space="preserve">dürfen um bis zu 20 % überschritten werden, soweit die Überschreitung durch entsprechende Einsparungen bei </t>
  </si>
  <si>
    <t>anderen  Einzelansätzen ausgeglichen werden kann. Darüber hinausgehende Änderungen bedürfen der Geneh-</t>
  </si>
  <si>
    <t xml:space="preserve">migung durch die Bewilligungsstelle. Ebenso sind Verschiebungen zwischen den Kostenobergruppen (Personal- </t>
  </si>
  <si>
    <t xml:space="preserve">und Sachkosten) unabhängig von ihrer Höhe genehmigungspflichtig. </t>
  </si>
  <si>
    <r>
      <t xml:space="preserve">Projektleitung </t>
    </r>
    <r>
      <rPr>
        <sz val="9"/>
        <color theme="1"/>
        <rFont val="Arial"/>
        <family val="2"/>
      </rPr>
      <t>max. E 11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(anteilig max. 20 % einer Vollzeitstelle)</t>
    </r>
  </si>
  <si>
    <r>
      <t xml:space="preserve">und ggf. die </t>
    </r>
    <r>
      <rPr>
        <b/>
        <sz val="12"/>
        <color theme="1"/>
        <rFont val="Arial"/>
        <family val="2"/>
      </rPr>
      <t xml:space="preserve">Zustimmung vom AA/JC </t>
    </r>
    <r>
      <rPr>
        <sz val="12"/>
        <color theme="1"/>
        <rFont val="Arial"/>
        <family val="2"/>
      </rPr>
      <t>einzuholen.</t>
    </r>
  </si>
  <si>
    <t>davon mind. 80% für Personalkosten</t>
  </si>
  <si>
    <t>davon max. 20% für Sachkosten</t>
  </si>
  <si>
    <t>davon max.  20% für Sachkosten</t>
  </si>
  <si>
    <t>Anlage 2 Formblatt Kostenkalkulation Projekt professionelle Übergangsbegleitung</t>
  </si>
  <si>
    <t>geplante Begleitvereinbarungen:</t>
  </si>
  <si>
    <r>
      <t xml:space="preserve">     </t>
    </r>
    <r>
      <rPr>
        <b/>
        <sz val="12"/>
        <color theme="1"/>
        <rFont val="Arial"/>
        <family val="2"/>
      </rPr>
      <t>Ü1</t>
    </r>
    <r>
      <rPr>
        <sz val="12"/>
        <color theme="1"/>
        <rFont val="Arial"/>
        <family val="2"/>
      </rPr>
      <t xml:space="preserve">     BAPP Einstiegsphase      -&gt; duale Ausbildung</t>
    </r>
  </si>
  <si>
    <t>kann weg</t>
  </si>
  <si>
    <t>Honorare für externes (Lehr-)personal</t>
  </si>
  <si>
    <t xml:space="preserve">Der Einsatz von Eigen- oder Drittmitteln in der Projektfinanzierung ist im Rahmen der Fehlbedarfsfinanzierung erwünscht, </t>
  </si>
  <si>
    <t xml:space="preserve">in diesem konkreten Projektvorhaben aber nicht gefordert. 
Werden durch den Projektträger Eigen- oder Drittmittel zur </t>
  </si>
  <si>
    <t xml:space="preserve">Ausfinanzierung des Projekts benötigt und eingesetzt, sind diese im Finanzplan anzuzeigen. Mit dem Einsatz von Eigen- </t>
  </si>
  <si>
    <t xml:space="preserve">oder Drittmitteln reduziert sich die Höhe der zustehenden Fördermittel. </t>
  </si>
  <si>
    <t>davon min. 80% für Personalkosten</t>
  </si>
  <si>
    <t>im Rahmen des Interessenbekundungsverfahrens der BAPP-Kompakt! -  Übergangsphase 2025</t>
  </si>
  <si>
    <r>
      <t xml:space="preserve">Grobkalkulation gemäß den Vorgaben / Obergrenzen laut Bekanntmachung </t>
    </r>
    <r>
      <rPr>
        <b/>
        <sz val="12"/>
        <color theme="1"/>
        <rFont val="Arial"/>
        <family val="2"/>
      </rPr>
      <t>BAPP-Kompakt! Übergangsphase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</si>
</sst>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C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C00000"/>
      <name val="Arial"/>
      <family val="2"/>
    </font>
    <font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rgb="FF00B050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4.9989318521683403E-2"/>
      <name val="Arial"/>
      <family val="2"/>
    </font>
    <font>
      <b/>
      <sz val="11"/>
      <color theme="0" tint="-4.9989318521683403E-2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top" wrapText="1"/>
    </xf>
    <xf numFmtId="164" fontId="5" fillId="3" borderId="1" xfId="0" applyNumberFormat="1" applyFont="1" applyFill="1" applyBorder="1" applyAlignment="1" applyProtection="1">
      <alignment vertical="top"/>
      <protection locked="0"/>
    </xf>
    <xf numFmtId="164" fontId="5" fillId="0" borderId="1" xfId="0" applyNumberFormat="1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top"/>
    </xf>
    <xf numFmtId="0" fontId="8" fillId="2" borderId="3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4" fillId="4" borderId="1" xfId="0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right" vertical="top"/>
    </xf>
    <xf numFmtId="0" fontId="11" fillId="0" borderId="0" xfId="0" applyFont="1"/>
    <xf numFmtId="0" fontId="10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righ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vertical="top"/>
    </xf>
    <xf numFmtId="14" fontId="5" fillId="0" borderId="1" xfId="0" applyNumberFormat="1" applyFont="1" applyBorder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5" fillId="2" borderId="7" xfId="0" applyFont="1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8" fillId="2" borderId="9" xfId="0" applyFont="1" applyFill="1" applyBorder="1"/>
    <xf numFmtId="0" fontId="5" fillId="2" borderId="10" xfId="0" applyFon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8" fillId="2" borderId="11" xfId="0" applyFont="1" applyFill="1" applyBorder="1"/>
    <xf numFmtId="164" fontId="4" fillId="2" borderId="1" xfId="0" applyNumberFormat="1" applyFont="1" applyFill="1" applyBorder="1" applyAlignment="1">
      <alignment vertical="top"/>
    </xf>
    <xf numFmtId="164" fontId="0" fillId="0" borderId="0" xfId="0" applyNumberFormat="1"/>
    <xf numFmtId="164" fontId="16" fillId="0" borderId="0" xfId="0" applyNumberFormat="1" applyFont="1"/>
    <xf numFmtId="0" fontId="4" fillId="0" borderId="0" xfId="0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164" fontId="5" fillId="0" borderId="3" xfId="0" applyNumberFormat="1" applyFont="1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14" xfId="0" applyFont="1" applyBorder="1" applyAlignment="1">
      <alignment horizontal="right" vertical="top"/>
    </xf>
    <xf numFmtId="164" fontId="5" fillId="0" borderId="15" xfId="0" applyNumberFormat="1" applyFont="1" applyBorder="1" applyAlignment="1">
      <alignment vertical="top"/>
    </xf>
    <xf numFmtId="0" fontId="0" fillId="0" borderId="16" xfId="0" applyBorder="1" applyAlignment="1">
      <alignment vertical="top"/>
    </xf>
    <xf numFmtId="164" fontId="4" fillId="0" borderId="17" xfId="0" applyNumberFormat="1" applyFont="1" applyBorder="1" applyAlignment="1">
      <alignment vertical="top"/>
    </xf>
    <xf numFmtId="0" fontId="5" fillId="0" borderId="18" xfId="0" applyFont="1" applyBorder="1" applyAlignment="1">
      <alignment horizontal="right" vertical="top"/>
    </xf>
    <xf numFmtId="164" fontId="4" fillId="0" borderId="19" xfId="0" applyNumberFormat="1" applyFont="1" applyBorder="1" applyAlignment="1">
      <alignment vertical="top"/>
    </xf>
    <xf numFmtId="0" fontId="5" fillId="0" borderId="20" xfId="0" applyFont="1" applyBorder="1" applyAlignment="1">
      <alignment horizontal="right" vertical="top"/>
    </xf>
    <xf numFmtId="164" fontId="5" fillId="0" borderId="21" xfId="0" applyNumberFormat="1" applyFont="1" applyBorder="1" applyAlignment="1">
      <alignment vertical="top"/>
    </xf>
    <xf numFmtId="0" fontId="0" fillId="0" borderId="22" xfId="0" applyBorder="1" applyAlignment="1">
      <alignment vertical="top"/>
    </xf>
    <xf numFmtId="164" fontId="4" fillId="0" borderId="23" xfId="0" applyNumberFormat="1" applyFont="1" applyBorder="1" applyAlignment="1">
      <alignment vertical="top"/>
    </xf>
    <xf numFmtId="0" fontId="0" fillId="0" borderId="0" xfId="0" applyAlignment="1">
      <alignment horizontal="right" vertical="top"/>
    </xf>
    <xf numFmtId="0" fontId="5" fillId="0" borderId="24" xfId="0" applyFont="1" applyBorder="1" applyAlignment="1">
      <alignment horizontal="left" vertical="top"/>
    </xf>
    <xf numFmtId="164" fontId="5" fillId="0" borderId="25" xfId="0" applyNumberFormat="1" applyFont="1" applyBorder="1" applyAlignment="1">
      <alignment vertical="top"/>
    </xf>
    <xf numFmtId="0" fontId="0" fillId="0" borderId="26" xfId="0" applyBorder="1" applyAlignment="1">
      <alignment vertical="top"/>
    </xf>
    <xf numFmtId="3" fontId="4" fillId="0" borderId="27" xfId="0" applyNumberFormat="1" applyFont="1" applyBorder="1" applyAlignment="1">
      <alignment horizontal="center" vertical="top"/>
    </xf>
    <xf numFmtId="0" fontId="17" fillId="0" borderId="0" xfId="0" applyFont="1"/>
    <xf numFmtId="0" fontId="18" fillId="0" borderId="0" xfId="0" applyFont="1"/>
    <xf numFmtId="0" fontId="5" fillId="2" borderId="7" xfId="0" applyFont="1" applyFill="1" applyBorder="1" applyAlignment="1">
      <alignment horizontal="left" vertical="top"/>
    </xf>
    <xf numFmtId="0" fontId="8" fillId="2" borderId="8" xfId="0" applyFont="1" applyFill="1" applyBorder="1"/>
    <xf numFmtId="0" fontId="5" fillId="2" borderId="6" xfId="0" applyFont="1" applyFill="1" applyBorder="1" applyAlignment="1">
      <alignment horizontal="left" vertical="top"/>
    </xf>
    <xf numFmtId="0" fontId="8" fillId="2" borderId="0" xfId="0" applyFont="1" applyFill="1"/>
    <xf numFmtId="0" fontId="8" fillId="2" borderId="12" xfId="0" applyFont="1" applyFill="1" applyBorder="1"/>
    <xf numFmtId="0" fontId="5" fillId="2" borderId="10" xfId="0" applyFont="1" applyFill="1" applyBorder="1" applyAlignment="1">
      <alignment horizontal="left" vertical="top"/>
    </xf>
    <xf numFmtId="0" fontId="8" fillId="2" borderId="5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20" fillId="0" borderId="1" xfId="0" applyFont="1" applyBorder="1"/>
    <xf numFmtId="164" fontId="20" fillId="0" borderId="1" xfId="0" applyNumberFormat="1" applyFont="1" applyBorder="1" applyAlignment="1">
      <alignment vertical="top"/>
    </xf>
    <xf numFmtId="0" fontId="4" fillId="2" borderId="7" xfId="0" applyFont="1" applyFill="1" applyBorder="1"/>
    <xf numFmtId="0" fontId="13" fillId="2" borderId="8" xfId="0" applyFont="1" applyFill="1" applyBorder="1"/>
    <xf numFmtId="0" fontId="6" fillId="2" borderId="8" xfId="0" applyFont="1" applyFill="1" applyBorder="1"/>
    <xf numFmtId="0" fontId="14" fillId="2" borderId="8" xfId="0" applyFont="1" applyFill="1" applyBorder="1"/>
    <xf numFmtId="0" fontId="6" fillId="2" borderId="9" xfId="0" applyFont="1" applyFill="1" applyBorder="1"/>
    <xf numFmtId="0" fontId="5" fillId="2" borderId="6" xfId="0" applyFont="1" applyFill="1" applyBorder="1"/>
    <xf numFmtId="0" fontId="13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12" xfId="0" applyFont="1" applyFill="1" applyBorder="1"/>
    <xf numFmtId="0" fontId="15" fillId="2" borderId="0" xfId="0" applyFont="1" applyFill="1"/>
    <xf numFmtId="0" fontId="15" fillId="2" borderId="12" xfId="0" applyFont="1" applyFill="1" applyBorder="1"/>
    <xf numFmtId="0" fontId="5" fillId="2" borderId="10" xfId="0" applyFont="1" applyFill="1" applyBorder="1"/>
    <xf numFmtId="0" fontId="13" fillId="2" borderId="5" xfId="0" applyFont="1" applyFill="1" applyBorder="1"/>
    <xf numFmtId="0" fontId="6" fillId="2" borderId="5" xfId="0" applyFont="1" applyFill="1" applyBorder="1"/>
    <xf numFmtId="0" fontId="6" fillId="2" borderId="5" xfId="0" applyFont="1" applyFill="1" applyBorder="1" applyAlignment="1">
      <alignment horizontal="right"/>
    </xf>
    <xf numFmtId="0" fontId="6" fillId="2" borderId="11" xfId="0" applyFont="1" applyFill="1" applyBorder="1"/>
    <xf numFmtId="0" fontId="21" fillId="0" borderId="0" xfId="0" applyFont="1"/>
    <xf numFmtId="0" fontId="9" fillId="0" borderId="1" xfId="0" applyFont="1" applyBorder="1" applyAlignment="1">
      <alignment horizontal="left" vertical="top" wrapText="1"/>
    </xf>
    <xf numFmtId="0" fontId="16" fillId="0" borderId="0" xfId="0" applyFont="1"/>
    <xf numFmtId="0" fontId="22" fillId="0" borderId="0" xfId="0" applyFont="1"/>
    <xf numFmtId="0" fontId="23" fillId="0" borderId="0" xfId="0" applyFont="1"/>
    <xf numFmtId="4" fontId="23" fillId="0" borderId="0" xfId="0" applyNumberFormat="1" applyFont="1"/>
    <xf numFmtId="164" fontId="23" fillId="0" borderId="0" xfId="0" applyNumberFormat="1" applyFont="1"/>
    <xf numFmtId="164" fontId="24" fillId="0" borderId="0" xfId="0" applyNumberFormat="1" applyFont="1"/>
    <xf numFmtId="0" fontId="5" fillId="2" borderId="8" xfId="0" applyFont="1" applyFill="1" applyBorder="1" applyAlignment="1">
      <alignment horizontal="left" vertical="top"/>
    </xf>
    <xf numFmtId="0" fontId="25" fillId="2" borderId="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5" fillId="2" borderId="12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25" fillId="2" borderId="11" xfId="0" applyFont="1" applyFill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20"/>
  <sheetViews>
    <sheetView tabSelected="1" zoomScaleNormal="100" zoomScalePageLayoutView="120" workbookViewId="0">
      <selection activeCell="L6" sqref="L6"/>
    </sheetView>
  </sheetViews>
  <sheetFormatPr baseColWidth="10" defaultColWidth="9.1328125" defaultRowHeight="14.25" x14ac:dyDescent="0.45"/>
  <cols>
    <col min="1" max="1" width="1.73046875" customWidth="1"/>
    <col min="2" max="2" width="40.73046875" customWidth="1"/>
    <col min="3" max="3" width="16.73046875" customWidth="1"/>
    <col min="4" max="4" width="16.265625" customWidth="1"/>
    <col min="5" max="5" width="16.1328125" customWidth="1"/>
    <col min="6" max="6" width="13.86328125" customWidth="1"/>
    <col min="7" max="7" width="19.1328125" customWidth="1"/>
    <col min="8" max="8" width="12.59765625" customWidth="1"/>
    <col min="12" max="12" width="10.1328125" bestFit="1" customWidth="1"/>
    <col min="14" max="14" width="10.1328125" bestFit="1" customWidth="1"/>
  </cols>
  <sheetData>
    <row r="1" spans="2:14" ht="8.25" customHeight="1" x14ac:dyDescent="0.45"/>
    <row r="2" spans="2:14" ht="20.65" x14ac:dyDescent="0.6">
      <c r="B2" s="2" t="s">
        <v>87</v>
      </c>
    </row>
    <row r="3" spans="2:14" ht="15.75" x14ac:dyDescent="0.5">
      <c r="B3" s="12" t="s">
        <v>97</v>
      </c>
      <c r="C3" s="13"/>
      <c r="D3" s="13"/>
      <c r="E3" s="13"/>
      <c r="F3" s="13"/>
      <c r="G3" s="13"/>
      <c r="H3" s="13"/>
    </row>
    <row r="4" spans="2:14" ht="15.75" x14ac:dyDescent="0.5">
      <c r="B4" s="13"/>
      <c r="C4" s="13"/>
      <c r="D4" s="13"/>
      <c r="E4" s="13"/>
      <c r="F4" s="13"/>
      <c r="G4" s="13"/>
      <c r="H4" s="13"/>
    </row>
    <row r="5" spans="2:14" ht="15.75" x14ac:dyDescent="0.5">
      <c r="B5" s="13"/>
      <c r="C5" s="3" t="s">
        <v>49</v>
      </c>
      <c r="D5" s="13"/>
      <c r="E5" s="13"/>
      <c r="F5" s="13"/>
      <c r="G5" s="13"/>
      <c r="H5" s="13"/>
    </row>
    <row r="6" spans="2:14" ht="30" x14ac:dyDescent="0.5">
      <c r="B6" s="6" t="s">
        <v>19</v>
      </c>
      <c r="C6" s="131"/>
      <c r="D6" s="131"/>
      <c r="E6" s="131"/>
      <c r="F6" s="131"/>
      <c r="G6" s="131"/>
      <c r="H6" s="13"/>
    </row>
    <row r="7" spans="2:14" ht="31.5" customHeight="1" x14ac:dyDescent="0.5">
      <c r="B7" s="30" t="s">
        <v>6</v>
      </c>
      <c r="C7" s="131"/>
      <c r="D7" s="131"/>
      <c r="E7" s="131"/>
      <c r="F7" s="131"/>
      <c r="G7" s="131"/>
      <c r="H7" s="13"/>
    </row>
    <row r="8" spans="2:14" ht="15.75" x14ac:dyDescent="0.5">
      <c r="B8" s="30" t="s">
        <v>88</v>
      </c>
      <c r="C8" s="13"/>
      <c r="D8" s="129"/>
      <c r="E8" s="14" t="s">
        <v>51</v>
      </c>
      <c r="F8" s="13"/>
      <c r="H8" s="84"/>
      <c r="I8" s="13"/>
    </row>
    <row r="9" spans="2:14" ht="15.75" x14ac:dyDescent="0.5">
      <c r="B9" s="30" t="s">
        <v>5</v>
      </c>
      <c r="C9" s="48">
        <v>45748</v>
      </c>
      <c r="D9" s="49" t="s">
        <v>7</v>
      </c>
      <c r="E9" s="48">
        <v>46112</v>
      </c>
      <c r="F9" s="13"/>
      <c r="G9" s="13"/>
      <c r="H9" s="13"/>
      <c r="M9" s="5"/>
      <c r="N9" s="4"/>
    </row>
    <row r="10" spans="2:14" ht="15.75" x14ac:dyDescent="0.5">
      <c r="B10" s="13"/>
      <c r="C10" s="13"/>
      <c r="D10" s="13"/>
      <c r="E10" s="13"/>
      <c r="F10" s="13"/>
      <c r="H10" s="13"/>
    </row>
    <row r="11" spans="2:14" ht="15.75" x14ac:dyDescent="0.5">
      <c r="B11" s="86" t="s">
        <v>67</v>
      </c>
      <c r="C11" s="87"/>
      <c r="D11" s="54"/>
      <c r="E11" s="13"/>
      <c r="F11" s="13"/>
      <c r="H11" s="13"/>
    </row>
    <row r="12" spans="2:14" ht="15.75" x14ac:dyDescent="0.5">
      <c r="B12" s="88" t="s">
        <v>89</v>
      </c>
      <c r="C12" s="89"/>
      <c r="D12" s="90"/>
      <c r="E12" s="13"/>
      <c r="F12" s="13"/>
      <c r="H12" s="13"/>
    </row>
    <row r="13" spans="2:14" ht="15.75" x14ac:dyDescent="0.5">
      <c r="B13" s="88" t="s">
        <v>68</v>
      </c>
      <c r="C13" s="89"/>
      <c r="D13" s="90"/>
      <c r="E13" s="13"/>
      <c r="F13" s="13"/>
      <c r="H13" s="13"/>
    </row>
    <row r="14" spans="2:14" ht="15.75" x14ac:dyDescent="0.5">
      <c r="B14" s="88" t="s">
        <v>69</v>
      </c>
      <c r="C14" s="89"/>
      <c r="D14" s="90"/>
      <c r="E14" s="13"/>
      <c r="F14" s="13"/>
      <c r="H14" s="13"/>
    </row>
    <row r="15" spans="2:14" ht="15.75" x14ac:dyDescent="0.5">
      <c r="B15" s="91" t="s">
        <v>70</v>
      </c>
      <c r="C15" s="92"/>
      <c r="D15" s="57"/>
      <c r="E15" s="13"/>
      <c r="F15" s="13"/>
      <c r="H15" s="13"/>
    </row>
    <row r="16" spans="2:14" ht="15.75" x14ac:dyDescent="0.5">
      <c r="B16" s="13"/>
      <c r="C16" s="13"/>
      <c r="D16" s="13"/>
      <c r="E16" s="13"/>
      <c r="F16" s="13"/>
      <c r="H16" s="13"/>
    </row>
    <row r="17" spans="2:12" ht="15.75" x14ac:dyDescent="0.5">
      <c r="B17" s="86" t="s">
        <v>66</v>
      </c>
      <c r="C17" s="87"/>
      <c r="D17" s="87"/>
      <c r="E17" s="87"/>
      <c r="F17" s="87"/>
      <c r="G17" s="93"/>
      <c r="H17" s="13"/>
    </row>
    <row r="18" spans="2:12" ht="15.75" x14ac:dyDescent="0.5">
      <c r="B18" s="88" t="s">
        <v>60</v>
      </c>
      <c r="C18" s="89"/>
      <c r="D18" s="89"/>
      <c r="E18" s="89"/>
      <c r="F18" s="89"/>
      <c r="G18" s="94"/>
      <c r="H18" s="13"/>
    </row>
    <row r="19" spans="2:12" ht="15.75" x14ac:dyDescent="0.5">
      <c r="B19" s="88" t="s">
        <v>64</v>
      </c>
      <c r="C19" s="89"/>
      <c r="D19" s="89"/>
      <c r="E19" s="89"/>
      <c r="F19" s="89"/>
      <c r="G19" s="94"/>
      <c r="H19" s="13"/>
    </row>
    <row r="20" spans="2:12" ht="15.75" x14ac:dyDescent="0.5">
      <c r="B20" s="88" t="s">
        <v>65</v>
      </c>
      <c r="C20" s="89"/>
      <c r="D20" s="89"/>
      <c r="E20" s="89"/>
      <c r="F20" s="89"/>
      <c r="G20" s="94"/>
      <c r="H20" s="13"/>
    </row>
    <row r="21" spans="2:12" ht="15.75" x14ac:dyDescent="0.5">
      <c r="B21" s="88" t="s">
        <v>59</v>
      </c>
      <c r="C21" s="89"/>
      <c r="D21" s="89"/>
      <c r="E21" s="89"/>
      <c r="F21" s="89"/>
      <c r="G21" s="90"/>
      <c r="H21" s="13"/>
    </row>
    <row r="22" spans="2:12" ht="15.75" x14ac:dyDescent="0.5">
      <c r="B22" s="88" t="s">
        <v>71</v>
      </c>
      <c r="C22" s="89"/>
      <c r="D22" s="89"/>
      <c r="E22" s="89"/>
      <c r="F22" s="89"/>
      <c r="G22" s="90"/>
      <c r="H22" s="13"/>
      <c r="J22" s="64"/>
      <c r="K22" s="62"/>
      <c r="L22" s="62"/>
    </row>
    <row r="23" spans="2:12" ht="15.75" x14ac:dyDescent="0.5">
      <c r="B23" s="91" t="s">
        <v>83</v>
      </c>
      <c r="C23" s="92"/>
      <c r="D23" s="92"/>
      <c r="E23" s="92"/>
      <c r="F23" s="92"/>
      <c r="G23" s="57"/>
      <c r="H23" s="13"/>
      <c r="J23" s="64"/>
      <c r="K23" s="62"/>
      <c r="L23" s="62"/>
    </row>
    <row r="24" spans="2:12" ht="15.75" x14ac:dyDescent="0.5">
      <c r="B24" s="13"/>
      <c r="C24" s="13"/>
      <c r="D24" s="13"/>
      <c r="E24" s="13"/>
      <c r="F24" s="13"/>
      <c r="G24" s="13"/>
      <c r="H24" s="13"/>
    </row>
    <row r="25" spans="2:12" ht="15.75" x14ac:dyDescent="0.5">
      <c r="B25" s="34" t="s">
        <v>10</v>
      </c>
      <c r="C25" s="35"/>
      <c r="D25" s="36"/>
      <c r="E25" s="52" t="s">
        <v>38</v>
      </c>
      <c r="F25" s="53"/>
      <c r="G25" s="54"/>
      <c r="H25" s="13"/>
    </row>
    <row r="26" spans="2:12" ht="15.75" x14ac:dyDescent="0.5">
      <c r="B26" s="31" t="s">
        <v>11</v>
      </c>
      <c r="C26" s="33" t="s">
        <v>8</v>
      </c>
      <c r="D26" s="33" t="s">
        <v>9</v>
      </c>
      <c r="E26" s="55" t="s">
        <v>12</v>
      </c>
      <c r="F26" s="56"/>
      <c r="G26" s="57"/>
      <c r="H26" s="13"/>
    </row>
    <row r="27" spans="2:12" ht="15.75" x14ac:dyDescent="0.5">
      <c r="B27" s="32">
        <v>380000</v>
      </c>
      <c r="C27" s="32">
        <v>285000</v>
      </c>
      <c r="D27" s="32">
        <v>95000</v>
      </c>
      <c r="E27" s="28"/>
      <c r="F27" s="58">
        <f>SUM(F28:F29)</f>
        <v>2533</v>
      </c>
      <c r="G27" s="13"/>
      <c r="H27" s="85"/>
    </row>
    <row r="28" spans="2:12" ht="15.75" x14ac:dyDescent="0.5">
      <c r="B28" s="47" t="s">
        <v>96</v>
      </c>
      <c r="C28" s="32">
        <f>C27*0.8</f>
        <v>228000</v>
      </c>
      <c r="D28" s="32">
        <f>D27*0.8</f>
        <v>76000</v>
      </c>
      <c r="E28" s="28"/>
      <c r="F28" s="58">
        <v>2026</v>
      </c>
      <c r="G28" s="13"/>
      <c r="H28" s="85"/>
    </row>
    <row r="29" spans="2:12" ht="15.75" x14ac:dyDescent="0.5">
      <c r="B29" s="47" t="s">
        <v>86</v>
      </c>
      <c r="C29" s="32">
        <f>C27*0.2</f>
        <v>57000</v>
      </c>
      <c r="D29" s="32">
        <f>D27*0.2</f>
        <v>19000</v>
      </c>
      <c r="E29" s="28"/>
      <c r="F29" s="58">
        <v>507</v>
      </c>
      <c r="G29" s="13"/>
      <c r="H29" s="85"/>
    </row>
    <row r="30" spans="2:12" ht="15.75" x14ac:dyDescent="0.5">
      <c r="B30" s="61"/>
      <c r="C30" s="62"/>
      <c r="D30" s="62"/>
      <c r="E30" s="28"/>
      <c r="F30" s="63"/>
      <c r="G30" s="13"/>
      <c r="H30" s="60"/>
    </row>
    <row r="31" spans="2:12" ht="16.149999999999999" thickBot="1" x14ac:dyDescent="0.55000000000000004">
      <c r="B31" s="64" t="s">
        <v>62</v>
      </c>
      <c r="C31" s="62"/>
      <c r="D31" s="62"/>
      <c r="E31" s="79"/>
      <c r="F31" s="65">
        <f>D8</f>
        <v>0</v>
      </c>
      <c r="G31" s="13"/>
      <c r="H31" s="60"/>
    </row>
    <row r="32" spans="2:12" ht="15.75" x14ac:dyDescent="0.5">
      <c r="B32" s="69" t="s">
        <v>61</v>
      </c>
      <c r="C32" s="70"/>
      <c r="D32" s="70"/>
      <c r="E32" s="71"/>
      <c r="F32" s="72">
        <f>F27*D8</f>
        <v>0</v>
      </c>
      <c r="G32" s="13"/>
      <c r="H32" s="60"/>
    </row>
    <row r="33" spans="2:8" ht="15.75" x14ac:dyDescent="0.5">
      <c r="B33" s="73" t="s">
        <v>84</v>
      </c>
      <c r="C33" s="67"/>
      <c r="D33" s="67"/>
      <c r="E33" s="68"/>
      <c r="F33" s="74">
        <f>F28*D8</f>
        <v>0</v>
      </c>
      <c r="G33" s="13"/>
      <c r="H33" s="60"/>
    </row>
    <row r="34" spans="2:8" ht="16.149999999999999" thickBot="1" x14ac:dyDescent="0.55000000000000004">
      <c r="B34" s="75" t="s">
        <v>85</v>
      </c>
      <c r="C34" s="76"/>
      <c r="D34" s="76"/>
      <c r="E34" s="77"/>
      <c r="F34" s="78">
        <f>F29*D8</f>
        <v>0</v>
      </c>
      <c r="G34" s="13"/>
      <c r="H34" s="60"/>
    </row>
    <row r="35" spans="2:8" ht="16.149999999999999" thickBot="1" x14ac:dyDescent="0.55000000000000004">
      <c r="B35" s="66"/>
      <c r="C35" s="62"/>
      <c r="D35" s="62"/>
      <c r="E35" s="28"/>
      <c r="F35" s="63"/>
      <c r="G35" s="13"/>
      <c r="H35" s="60"/>
    </row>
    <row r="36" spans="2:8" ht="16.149999999999999" thickBot="1" x14ac:dyDescent="0.55000000000000004">
      <c r="B36" s="80" t="s">
        <v>63</v>
      </c>
      <c r="C36" s="81"/>
      <c r="D36" s="81"/>
      <c r="E36" s="82"/>
      <c r="F36" s="83">
        <f>D8*20</f>
        <v>0</v>
      </c>
      <c r="G36" s="13"/>
      <c r="H36" s="60"/>
    </row>
    <row r="37" spans="2:8" ht="15.75" x14ac:dyDescent="0.5">
      <c r="B37" s="64"/>
      <c r="C37" s="62"/>
      <c r="D37" s="62"/>
      <c r="E37" s="28"/>
      <c r="F37" s="65"/>
      <c r="G37" s="13"/>
      <c r="H37" s="60"/>
    </row>
    <row r="38" spans="2:8" ht="15.75" x14ac:dyDescent="0.5">
      <c r="B38" s="14" t="s">
        <v>98</v>
      </c>
      <c r="C38" s="15"/>
      <c r="D38" s="15"/>
      <c r="E38" s="13"/>
      <c r="F38" s="15"/>
      <c r="G38" s="13"/>
      <c r="H38" s="13"/>
    </row>
    <row r="39" spans="2:8" ht="15.75" x14ac:dyDescent="0.5">
      <c r="B39" s="14"/>
      <c r="C39" s="15"/>
      <c r="D39" s="15"/>
      <c r="E39" s="13"/>
      <c r="F39" s="15"/>
      <c r="G39" s="13"/>
      <c r="H39" s="13"/>
    </row>
    <row r="40" spans="2:8" ht="15.75" x14ac:dyDescent="0.5">
      <c r="B40" s="44" t="s">
        <v>13</v>
      </c>
      <c r="C40" s="45">
        <v>2025</v>
      </c>
      <c r="D40" s="45">
        <v>2026</v>
      </c>
      <c r="E40" s="46" t="s">
        <v>14</v>
      </c>
      <c r="F40" s="13"/>
    </row>
    <row r="41" spans="2:8" ht="9" customHeight="1" x14ac:dyDescent="0.5">
      <c r="B41" s="13"/>
      <c r="C41" s="50"/>
      <c r="D41" s="50"/>
      <c r="E41" s="51"/>
      <c r="F41" s="13"/>
      <c r="H41" s="13"/>
    </row>
    <row r="42" spans="2:8" ht="15.75" x14ac:dyDescent="0.5">
      <c r="B42" s="9" t="s">
        <v>15</v>
      </c>
      <c r="F42" s="13"/>
      <c r="G42" s="13"/>
      <c r="H42" s="13"/>
    </row>
    <row r="43" spans="2:8" ht="26.65" x14ac:dyDescent="0.5">
      <c r="B43" s="6" t="s">
        <v>52</v>
      </c>
      <c r="C43" s="7"/>
      <c r="D43" s="7"/>
      <c r="E43" s="8">
        <f>SUM(C43:D43)</f>
        <v>0</v>
      </c>
      <c r="F43" s="13"/>
      <c r="G43" s="13"/>
      <c r="H43" s="13"/>
    </row>
    <row r="44" spans="2:8" ht="26.65" x14ac:dyDescent="0.5">
      <c r="B44" s="6" t="s">
        <v>82</v>
      </c>
      <c r="C44" s="7"/>
      <c r="D44" s="7"/>
      <c r="E44" s="8">
        <f>SUM(C44:D44)</f>
        <v>0</v>
      </c>
      <c r="F44" s="13"/>
      <c r="G44" s="13"/>
      <c r="H44" s="13"/>
    </row>
    <row r="45" spans="2:8" ht="26.65" x14ac:dyDescent="0.5">
      <c r="B45" s="6" t="s">
        <v>53</v>
      </c>
      <c r="C45" s="7"/>
      <c r="D45" s="7"/>
      <c r="E45" s="8">
        <f>SUM(C45:D45)</f>
        <v>0</v>
      </c>
      <c r="F45" s="13"/>
      <c r="G45" s="13"/>
      <c r="H45" s="13"/>
    </row>
    <row r="46" spans="2:8" ht="24" customHeight="1" x14ac:dyDescent="0.5">
      <c r="B46" s="115" t="s">
        <v>91</v>
      </c>
      <c r="C46" s="7"/>
      <c r="D46" s="7"/>
      <c r="E46" s="8">
        <f>SUM(C46:D46)</f>
        <v>0</v>
      </c>
      <c r="F46" s="13"/>
      <c r="G46" s="13"/>
      <c r="H46" s="13"/>
    </row>
    <row r="47" spans="2:8" ht="15.75" x14ac:dyDescent="0.5">
      <c r="B47" s="10" t="s">
        <v>16</v>
      </c>
      <c r="C47" s="11">
        <f>SUM(C43:C46)</f>
        <v>0</v>
      </c>
      <c r="D47" s="11">
        <f>SUM(D43:D46)</f>
        <v>0</v>
      </c>
      <c r="E47" s="11">
        <f>SUM(E43:E46)</f>
        <v>0</v>
      </c>
      <c r="F47" s="13"/>
      <c r="G47" s="13"/>
      <c r="H47" s="13"/>
    </row>
    <row r="48" spans="2:8" ht="12" customHeight="1" x14ac:dyDescent="0.5">
      <c r="B48" s="25" t="s">
        <v>29</v>
      </c>
      <c r="C48" s="11"/>
      <c r="D48" s="11"/>
      <c r="E48" s="11"/>
      <c r="F48" s="13"/>
      <c r="G48" s="13"/>
      <c r="H48" s="13"/>
    </row>
    <row r="49" spans="2:8" ht="12.75" customHeight="1" x14ac:dyDescent="0.5">
      <c r="B49" s="25" t="s">
        <v>27</v>
      </c>
      <c r="C49" s="11"/>
      <c r="D49" s="11"/>
      <c r="E49" s="11"/>
      <c r="F49" s="13"/>
      <c r="G49" s="13"/>
      <c r="H49" s="13"/>
    </row>
    <row r="50" spans="2:8" ht="12.75" customHeight="1" x14ac:dyDescent="0.5">
      <c r="B50" s="25" t="s">
        <v>28</v>
      </c>
      <c r="C50" s="11"/>
      <c r="D50" s="11"/>
      <c r="E50" s="11"/>
      <c r="F50" s="13"/>
      <c r="G50" s="13"/>
      <c r="H50" s="13"/>
    </row>
    <row r="51" spans="2:8" ht="15.75" x14ac:dyDescent="0.5">
      <c r="B51" s="13"/>
      <c r="C51" s="13"/>
      <c r="D51" s="13"/>
      <c r="E51" s="13"/>
      <c r="F51" s="13"/>
      <c r="G51" s="13"/>
      <c r="H51" s="13"/>
    </row>
    <row r="52" spans="2:8" ht="15.75" x14ac:dyDescent="0.5">
      <c r="B52" s="10" t="s">
        <v>0</v>
      </c>
      <c r="C52" s="13"/>
      <c r="D52" s="13"/>
      <c r="E52" s="13"/>
      <c r="F52" s="13"/>
      <c r="G52" s="13"/>
      <c r="H52" s="13"/>
    </row>
    <row r="53" spans="2:8" ht="15.75" x14ac:dyDescent="0.5">
      <c r="B53" s="130" t="s">
        <v>1</v>
      </c>
      <c r="C53" s="7"/>
      <c r="D53" s="7"/>
      <c r="E53" s="8">
        <f>C53+D53</f>
        <v>0</v>
      </c>
      <c r="F53" s="13"/>
      <c r="G53" s="13"/>
      <c r="H53" s="13"/>
    </row>
    <row r="54" spans="2:8" ht="28.5" customHeight="1" x14ac:dyDescent="0.5">
      <c r="B54" s="130" t="s">
        <v>17</v>
      </c>
      <c r="C54" s="7"/>
      <c r="D54" s="7"/>
      <c r="E54" s="8">
        <f t="shared" ref="E54:E57" si="0">C54+D54</f>
        <v>0</v>
      </c>
      <c r="F54" s="13"/>
      <c r="G54" s="13"/>
      <c r="H54" s="13"/>
    </row>
    <row r="55" spans="2:8" ht="29.25" customHeight="1" x14ac:dyDescent="0.5">
      <c r="B55" s="130" t="s">
        <v>2</v>
      </c>
      <c r="C55" s="7"/>
      <c r="D55" s="7"/>
      <c r="E55" s="8">
        <f t="shared" si="0"/>
        <v>0</v>
      </c>
      <c r="F55" s="13"/>
      <c r="G55" s="13"/>
      <c r="H55" s="13"/>
    </row>
    <row r="56" spans="2:8" ht="28.5" customHeight="1" x14ac:dyDescent="0.5">
      <c r="B56" s="130"/>
      <c r="C56" s="7"/>
      <c r="D56" s="7"/>
      <c r="E56" s="8">
        <f t="shared" si="0"/>
        <v>0</v>
      </c>
      <c r="F56" s="13"/>
      <c r="G56" s="13"/>
      <c r="H56" s="13"/>
    </row>
    <row r="57" spans="2:8" ht="28.5" customHeight="1" x14ac:dyDescent="0.5">
      <c r="B57" s="130"/>
      <c r="C57" s="7"/>
      <c r="D57" s="7"/>
      <c r="E57" s="8">
        <f t="shared" si="0"/>
        <v>0</v>
      </c>
      <c r="F57" s="13"/>
      <c r="G57" s="13"/>
      <c r="H57" s="13"/>
    </row>
    <row r="58" spans="2:8" ht="15.75" x14ac:dyDescent="0.5">
      <c r="B58" s="10" t="s">
        <v>20</v>
      </c>
      <c r="C58" s="11">
        <f>SUM(C53:C57)</f>
        <v>0</v>
      </c>
      <c r="D58" s="11">
        <f>SUM(D53:D57)</f>
        <v>0</v>
      </c>
      <c r="E58" s="11">
        <f>SUM(E53:E57)</f>
        <v>0</v>
      </c>
      <c r="F58" s="13"/>
      <c r="G58" s="13"/>
      <c r="H58" s="13"/>
    </row>
    <row r="59" spans="2:8" ht="15.75" x14ac:dyDescent="0.5">
      <c r="B59" s="10"/>
      <c r="C59" s="11"/>
      <c r="D59" s="11"/>
      <c r="E59" s="11"/>
      <c r="F59" s="13"/>
      <c r="G59" s="13"/>
      <c r="H59" s="13"/>
    </row>
    <row r="60" spans="2:8" ht="15.75" x14ac:dyDescent="0.5">
      <c r="B60" s="38" t="s">
        <v>47</v>
      </c>
      <c r="C60" s="39">
        <f>C47+C58</f>
        <v>0</v>
      </c>
      <c r="D60" s="39">
        <f>D47+D58</f>
        <v>0</v>
      </c>
      <c r="E60" s="39">
        <f>E47+E58</f>
        <v>0</v>
      </c>
      <c r="F60" s="13"/>
      <c r="G60" s="13"/>
      <c r="H60" s="13"/>
    </row>
    <row r="61" spans="2:8" ht="15.75" x14ac:dyDescent="0.5">
      <c r="B61" s="13"/>
      <c r="C61" s="13"/>
      <c r="D61" s="13"/>
      <c r="E61" s="13"/>
      <c r="F61" s="13"/>
      <c r="G61" s="13"/>
      <c r="H61" s="13"/>
    </row>
    <row r="62" spans="2:8" ht="15.75" x14ac:dyDescent="0.5">
      <c r="B62" s="86" t="s">
        <v>92</v>
      </c>
      <c r="C62" s="122"/>
      <c r="D62" s="122"/>
      <c r="E62" s="122"/>
      <c r="F62" s="122"/>
      <c r="G62" s="123"/>
      <c r="H62" s="13"/>
    </row>
    <row r="63" spans="2:8" ht="15.75" x14ac:dyDescent="0.5">
      <c r="B63" s="88" t="s">
        <v>93</v>
      </c>
      <c r="C63" s="124"/>
      <c r="D63" s="124"/>
      <c r="E63" s="124"/>
      <c r="F63" s="124"/>
      <c r="G63" s="125"/>
      <c r="H63" s="13"/>
    </row>
    <row r="64" spans="2:8" ht="15.75" x14ac:dyDescent="0.5">
      <c r="B64" s="88" t="s">
        <v>94</v>
      </c>
      <c r="C64" s="124"/>
      <c r="D64" s="124"/>
      <c r="E64" s="124"/>
      <c r="F64" s="124"/>
      <c r="G64" s="125"/>
      <c r="H64" s="13"/>
    </row>
    <row r="65" spans="2:8" ht="15.75" x14ac:dyDescent="0.5">
      <c r="B65" s="91" t="s">
        <v>95</v>
      </c>
      <c r="C65" s="126"/>
      <c r="D65" s="126"/>
      <c r="E65" s="126"/>
      <c r="F65" s="126"/>
      <c r="G65" s="127"/>
      <c r="H65" s="13"/>
    </row>
    <row r="66" spans="2:8" ht="15.75" x14ac:dyDescent="0.5">
      <c r="B66" s="64"/>
      <c r="C66" s="64"/>
      <c r="D66" s="64"/>
      <c r="E66" s="64"/>
      <c r="F66" s="64"/>
      <c r="G66" s="128"/>
      <c r="H66" s="13"/>
    </row>
    <row r="67" spans="2:8" ht="15.75" x14ac:dyDescent="0.5">
      <c r="B67" s="13"/>
      <c r="C67" s="13"/>
      <c r="D67" s="13"/>
      <c r="E67" s="13"/>
      <c r="F67" s="13"/>
      <c r="G67" s="13"/>
      <c r="H67" s="13"/>
    </row>
    <row r="68" spans="2:8" ht="15.75" x14ac:dyDescent="0.5">
      <c r="B68" s="19" t="s">
        <v>21</v>
      </c>
      <c r="C68" s="20">
        <v>2025</v>
      </c>
      <c r="D68" s="20">
        <v>2026</v>
      </c>
      <c r="E68" s="21" t="s">
        <v>14</v>
      </c>
      <c r="F68" s="13"/>
      <c r="G68" s="116"/>
      <c r="H68" s="13"/>
    </row>
    <row r="69" spans="2:8" ht="10.5" customHeight="1" x14ac:dyDescent="0.5">
      <c r="B69" s="9"/>
      <c r="C69" s="22"/>
      <c r="D69" s="22"/>
      <c r="E69" s="16"/>
      <c r="F69" s="13"/>
      <c r="G69" s="13"/>
      <c r="H69" s="13"/>
    </row>
    <row r="70" spans="2:8" ht="15.4" x14ac:dyDescent="0.45">
      <c r="B70" s="95" t="s">
        <v>22</v>
      </c>
      <c r="C70" s="96">
        <f>E70/12*9</f>
        <v>0</v>
      </c>
      <c r="D70" s="96">
        <f>E70/12*3</f>
        <v>0</v>
      </c>
      <c r="E70" s="96">
        <f>D8*F27</f>
        <v>0</v>
      </c>
      <c r="F70" s="41" t="str">
        <f>IF(E71&gt;E70,"Obergrenze überschritten","")</f>
        <v/>
      </c>
      <c r="G70" s="17"/>
    </row>
    <row r="71" spans="2:8" ht="15.4" x14ac:dyDescent="0.45">
      <c r="B71" s="24" t="s">
        <v>23</v>
      </c>
      <c r="C71" s="37">
        <f>SUM(C72:C73)</f>
        <v>0</v>
      </c>
      <c r="D71" s="37">
        <f>SUM(D72:D73)</f>
        <v>0</v>
      </c>
      <c r="E71" s="37">
        <f t="shared" ref="E71:E76" si="1">SUM(C71:D71)</f>
        <v>0</v>
      </c>
      <c r="F71" s="43" t="s">
        <v>48</v>
      </c>
      <c r="G71" s="42">
        <v>100</v>
      </c>
      <c r="H71" s="40"/>
    </row>
    <row r="72" spans="2:8" ht="15.4" x14ac:dyDescent="0.45">
      <c r="B72" s="23" t="s">
        <v>24</v>
      </c>
      <c r="C72" s="8">
        <f>C47-C75</f>
        <v>0</v>
      </c>
      <c r="D72" s="8">
        <f>D47-D75</f>
        <v>0</v>
      </c>
      <c r="E72" s="8">
        <f t="shared" si="1"/>
        <v>0</v>
      </c>
      <c r="F72" s="43" t="s">
        <v>48</v>
      </c>
      <c r="G72" s="42" t="str">
        <f>IF(E71=0,"",E72*100/E71)</f>
        <v/>
      </c>
      <c r="H72" s="40" t="str">
        <f>IF(G72&lt;80,"Min. 80%","")</f>
        <v/>
      </c>
    </row>
    <row r="73" spans="2:8" ht="15.4" x14ac:dyDescent="0.45">
      <c r="B73" s="23" t="s">
        <v>25</v>
      </c>
      <c r="C73" s="8">
        <f>C58-C76</f>
        <v>0</v>
      </c>
      <c r="D73" s="8">
        <f>D58-D76</f>
        <v>0</v>
      </c>
      <c r="E73" s="8">
        <f t="shared" si="1"/>
        <v>0</v>
      </c>
      <c r="F73" s="43" t="s">
        <v>48</v>
      </c>
      <c r="G73" s="42" t="str">
        <f>IF(E71=0,"",E73*100/E71)</f>
        <v/>
      </c>
      <c r="H73" s="40" t="str">
        <f>IF(G73&gt;20,"Max. 20%","")</f>
        <v>Max. 20%</v>
      </c>
    </row>
    <row r="74" spans="2:8" ht="15.4" x14ac:dyDescent="0.45">
      <c r="B74" s="24" t="s">
        <v>26</v>
      </c>
      <c r="C74" s="37">
        <f>SUM(C75:C76)</f>
        <v>0</v>
      </c>
      <c r="D74" s="37">
        <f>SUM(D75:D76)</f>
        <v>0</v>
      </c>
      <c r="E74" s="37">
        <f t="shared" si="1"/>
        <v>0</v>
      </c>
      <c r="F74" s="17"/>
      <c r="G74" s="17"/>
    </row>
    <row r="75" spans="2:8" ht="15.4" x14ac:dyDescent="0.45">
      <c r="B75" s="23" t="s">
        <v>24</v>
      </c>
      <c r="C75" s="7">
        <v>0</v>
      </c>
      <c r="D75" s="7">
        <v>0</v>
      </c>
      <c r="E75" s="8">
        <f t="shared" si="1"/>
        <v>0</v>
      </c>
      <c r="F75" s="17"/>
      <c r="G75" s="17"/>
    </row>
    <row r="76" spans="2:8" ht="15.4" x14ac:dyDescent="0.45">
      <c r="B76" s="23" t="s">
        <v>25</v>
      </c>
      <c r="C76" s="7">
        <v>0</v>
      </c>
      <c r="D76" s="7">
        <v>0</v>
      </c>
      <c r="E76" s="8">
        <f t="shared" si="1"/>
        <v>0</v>
      </c>
      <c r="F76" s="17"/>
      <c r="G76" s="17"/>
    </row>
    <row r="78" spans="2:8" x14ac:dyDescent="0.45">
      <c r="B78" t="s">
        <v>30</v>
      </c>
    </row>
    <row r="79" spans="2:8" x14ac:dyDescent="0.45">
      <c r="B79" t="s">
        <v>31</v>
      </c>
    </row>
    <row r="80" spans="2:8" x14ac:dyDescent="0.45">
      <c r="B80" t="s">
        <v>32</v>
      </c>
    </row>
    <row r="84" spans="2:12" ht="15" x14ac:dyDescent="0.45">
      <c r="B84" s="26" t="s">
        <v>33</v>
      </c>
      <c r="D84" s="27"/>
      <c r="E84" s="27"/>
      <c r="F84" s="27"/>
      <c r="G84" s="27"/>
      <c r="L84" s="1"/>
    </row>
    <row r="85" spans="2:12" ht="15" x14ac:dyDescent="0.45">
      <c r="B85" s="14"/>
      <c r="D85" s="26" t="s">
        <v>35</v>
      </c>
      <c r="E85" s="28"/>
      <c r="F85" s="29"/>
    </row>
    <row r="86" spans="2:12" ht="15" x14ac:dyDescent="0.45">
      <c r="B86" s="14"/>
      <c r="D86" s="28"/>
      <c r="E86" s="28"/>
      <c r="F86" s="29"/>
    </row>
    <row r="87" spans="2:12" ht="15" x14ac:dyDescent="0.45">
      <c r="B87" s="14"/>
      <c r="D87" s="132"/>
      <c r="E87" s="133"/>
      <c r="F87" s="133"/>
      <c r="G87" s="134"/>
    </row>
    <row r="88" spans="2:12" ht="15" x14ac:dyDescent="0.45">
      <c r="D88" s="26" t="s">
        <v>37</v>
      </c>
      <c r="E88" s="28"/>
      <c r="F88" s="28"/>
    </row>
    <row r="89" spans="2:12" ht="15" x14ac:dyDescent="0.45">
      <c r="B89" s="14" t="s">
        <v>34</v>
      </c>
      <c r="D89" s="26" t="s">
        <v>36</v>
      </c>
    </row>
    <row r="90" spans="2:12" ht="15" x14ac:dyDescent="0.45">
      <c r="B90" s="14"/>
      <c r="D90" s="26"/>
    </row>
    <row r="109" spans="2:9" ht="15.4" x14ac:dyDescent="0.45">
      <c r="H109" s="17"/>
      <c r="I109" s="17"/>
    </row>
    <row r="110" spans="2:9" ht="15.4" x14ac:dyDescent="0.45">
      <c r="B110" s="97" t="s">
        <v>46</v>
      </c>
      <c r="C110" s="98"/>
      <c r="D110" s="98"/>
      <c r="E110" s="99"/>
      <c r="F110" s="100"/>
      <c r="G110" s="101"/>
      <c r="H110" s="17"/>
      <c r="I110" s="17"/>
    </row>
    <row r="111" spans="2:9" ht="15.4" x14ac:dyDescent="0.45">
      <c r="B111" s="102" t="s">
        <v>72</v>
      </c>
      <c r="C111" s="103"/>
      <c r="D111" s="103"/>
      <c r="E111" s="104"/>
      <c r="F111" s="105"/>
      <c r="G111" s="106"/>
      <c r="H111" s="17"/>
      <c r="I111" s="17"/>
    </row>
    <row r="112" spans="2:9" ht="15.4" x14ac:dyDescent="0.45">
      <c r="B112" s="102" t="s">
        <v>73</v>
      </c>
      <c r="C112" s="103"/>
      <c r="D112" s="103"/>
      <c r="E112" s="104"/>
      <c r="F112" s="105"/>
      <c r="G112" s="106"/>
      <c r="H112" s="17"/>
      <c r="I112" s="17"/>
    </row>
    <row r="113" spans="2:9" ht="15.4" x14ac:dyDescent="0.45">
      <c r="B113" s="102" t="s">
        <v>74</v>
      </c>
      <c r="C113" s="103"/>
      <c r="D113" s="103"/>
      <c r="E113" s="104"/>
      <c r="F113" s="105"/>
      <c r="G113" s="106"/>
      <c r="H113" s="17"/>
      <c r="I113" s="17"/>
    </row>
    <row r="114" spans="2:9" ht="15.4" x14ac:dyDescent="0.45">
      <c r="B114" s="102" t="s">
        <v>75</v>
      </c>
      <c r="C114" s="103"/>
      <c r="D114" s="103"/>
      <c r="E114" s="104"/>
      <c r="F114" s="105"/>
      <c r="G114" s="106"/>
      <c r="I114" s="17"/>
    </row>
    <row r="115" spans="2:9" ht="15.4" x14ac:dyDescent="0.45">
      <c r="B115" s="102" t="s">
        <v>76</v>
      </c>
      <c r="C115" s="107"/>
      <c r="D115" s="107"/>
      <c r="E115" s="107"/>
      <c r="F115" s="107"/>
      <c r="G115" s="108"/>
      <c r="I115" s="17"/>
    </row>
    <row r="116" spans="2:9" ht="15.4" x14ac:dyDescent="0.45">
      <c r="B116" s="102" t="s">
        <v>77</v>
      </c>
      <c r="C116" s="107"/>
      <c r="D116" s="107"/>
      <c r="E116" s="107"/>
      <c r="F116" s="107"/>
      <c r="G116" s="108"/>
      <c r="I116" s="17"/>
    </row>
    <row r="117" spans="2:9" ht="15.4" x14ac:dyDescent="0.45">
      <c r="B117" s="102" t="s">
        <v>78</v>
      </c>
      <c r="C117" s="103"/>
      <c r="D117" s="103"/>
      <c r="E117" s="104"/>
      <c r="F117" s="105"/>
      <c r="G117" s="106"/>
      <c r="H117" s="17"/>
      <c r="I117" s="17"/>
    </row>
    <row r="118" spans="2:9" ht="15.4" x14ac:dyDescent="0.45">
      <c r="B118" s="102" t="s">
        <v>79</v>
      </c>
      <c r="C118" s="103"/>
      <c r="D118" s="103"/>
      <c r="E118" s="104"/>
      <c r="F118" s="105"/>
      <c r="G118" s="106"/>
      <c r="H118" s="17"/>
      <c r="I118" s="17"/>
    </row>
    <row r="119" spans="2:9" ht="15.4" x14ac:dyDescent="0.45">
      <c r="B119" s="102" t="s">
        <v>80</v>
      </c>
      <c r="C119" s="103"/>
      <c r="D119" s="103"/>
      <c r="E119" s="104"/>
      <c r="F119" s="105"/>
      <c r="G119" s="106"/>
      <c r="H119" s="17"/>
    </row>
    <row r="120" spans="2:9" ht="15.4" x14ac:dyDescent="0.45">
      <c r="B120" s="109" t="s">
        <v>81</v>
      </c>
      <c r="C120" s="110"/>
      <c r="D120" s="110"/>
      <c r="E120" s="111"/>
      <c r="F120" s="112"/>
      <c r="G120" s="113"/>
      <c r="H120" s="17"/>
    </row>
  </sheetData>
  <sheetProtection algorithmName="SHA-512" hashValue="+S936gaNjHxu1bMNSxUGg4rqHXYjqPoSDI6bPERJ8z6RHkUZFRhFV13Wpgp3aKj5CtFGC0t5iBQ4iMYNQ03d8w==" saltValue="8/DO8iudfJYd059qP74Atw==" spinCount="100000" sheet="1" objects="1" scenarios="1"/>
  <mergeCells count="3">
    <mergeCell ref="C6:G6"/>
    <mergeCell ref="C7:G7"/>
    <mergeCell ref="D87:G87"/>
  </mergeCells>
  <dataValidations count="1">
    <dataValidation type="whole" allowBlank="1" showInputMessage="1" showErrorMessage="1" sqref="D8" xr:uid="{B04FE142-027E-4C09-AA6F-7F5E1BB26956}">
      <formula1>1</formula1>
      <formula2>15</formula2>
    </dataValidation>
  </dataValidations>
  <pageMargins left="0.7" right="0.7" top="0.75" bottom="0.75" header="0.3" footer="0.3"/>
  <pageSetup paperSize="9" scale="63" fitToHeight="0" orientation="portrait" r:id="rId1"/>
  <rowBreaks count="1" manualBreakCount="1">
    <brk id="61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9886E2-FB6C-41CA-81DB-0F01C5C7BA90}">
          <x14:formula1>
            <xm:f>'Hinterlegte Listen'!$D$1:$D$12</xm:f>
          </x14:formula1>
          <xm:sqref>B53:B57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6774-08D4-4571-BE4E-FB4D63246844}">
  <dimension ref="A1:M36"/>
  <sheetViews>
    <sheetView workbookViewId="0">
      <selection activeCell="E13" sqref="E13"/>
    </sheetView>
  </sheetViews>
  <sheetFormatPr baseColWidth="10" defaultRowHeight="14.25" x14ac:dyDescent="0.45"/>
  <sheetData>
    <row r="1" spans="1:6" ht="15.4" x14ac:dyDescent="0.45">
      <c r="A1" s="17"/>
      <c r="D1" s="17" t="s">
        <v>18</v>
      </c>
    </row>
    <row r="2" spans="1:6" ht="15.4" x14ac:dyDescent="0.45">
      <c r="A2" s="17"/>
      <c r="D2" s="17" t="s">
        <v>1</v>
      </c>
    </row>
    <row r="3" spans="1:6" ht="15.4" x14ac:dyDescent="0.45">
      <c r="A3" s="17"/>
      <c r="D3" s="17" t="s">
        <v>2</v>
      </c>
    </row>
    <row r="4" spans="1:6" ht="15.4" x14ac:dyDescent="0.45">
      <c r="A4" s="18"/>
      <c r="D4" s="17" t="s">
        <v>3</v>
      </c>
    </row>
    <row r="5" spans="1:6" ht="15.4" x14ac:dyDescent="0.45">
      <c r="A5" s="17"/>
      <c r="D5" s="17" t="s">
        <v>4</v>
      </c>
    </row>
    <row r="6" spans="1:6" ht="15.4" x14ac:dyDescent="0.45">
      <c r="A6" s="17"/>
      <c r="D6" s="17" t="s">
        <v>17</v>
      </c>
    </row>
    <row r="7" spans="1:6" ht="15.4" x14ac:dyDescent="0.45">
      <c r="A7" s="17"/>
      <c r="D7" s="17"/>
    </row>
    <row r="8" spans="1:6" ht="15.4" x14ac:dyDescent="0.45">
      <c r="A8" s="17"/>
    </row>
    <row r="9" spans="1:6" ht="15.4" x14ac:dyDescent="0.45">
      <c r="A9" s="17"/>
    </row>
    <row r="10" spans="1:6" ht="15.4" x14ac:dyDescent="0.45">
      <c r="A10" s="17"/>
      <c r="D10" s="17"/>
      <c r="F10" s="114"/>
    </row>
    <row r="11" spans="1:6" ht="15.4" x14ac:dyDescent="0.45">
      <c r="A11" s="17"/>
      <c r="D11" s="17"/>
    </row>
    <row r="12" spans="1:6" ht="15.4" x14ac:dyDescent="0.45">
      <c r="A12" s="17"/>
      <c r="D12" s="17"/>
    </row>
    <row r="18" spans="2:13" ht="15.4" x14ac:dyDescent="0.45">
      <c r="D18" s="18"/>
    </row>
    <row r="19" spans="2:13" ht="15.4" x14ac:dyDescent="0.45">
      <c r="D19" s="17"/>
    </row>
    <row r="22" spans="2:13" x14ac:dyDescent="0.45">
      <c r="B22" s="117" t="s">
        <v>90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</row>
    <row r="23" spans="2:13" x14ac:dyDescent="0.45"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</row>
    <row r="24" spans="2:13" x14ac:dyDescent="0.45">
      <c r="B24" s="118" t="s">
        <v>43</v>
      </c>
      <c r="C24" s="118" t="s">
        <v>43</v>
      </c>
      <c r="D24" s="118" t="s">
        <v>44</v>
      </c>
      <c r="E24" s="118" t="s">
        <v>45</v>
      </c>
      <c r="F24" s="117"/>
      <c r="G24" s="118" t="s">
        <v>50</v>
      </c>
      <c r="H24" s="117"/>
      <c r="I24" s="117"/>
      <c r="J24" s="117"/>
      <c r="K24" s="117"/>
      <c r="L24" s="117"/>
      <c r="M24" s="117"/>
    </row>
    <row r="25" spans="2:13" x14ac:dyDescent="0.45">
      <c r="B25" s="119">
        <f>4300*1.2*12</f>
        <v>61920</v>
      </c>
      <c r="C25" s="119">
        <f>B25*0.2</f>
        <v>12384</v>
      </c>
      <c r="D25" s="119">
        <f>3800*1.2*12*0.2</f>
        <v>10944</v>
      </c>
      <c r="E25" s="119">
        <f>SUM(B25:D25)</f>
        <v>85248</v>
      </c>
      <c r="F25" s="117"/>
      <c r="G25" s="119">
        <v>38000</v>
      </c>
      <c r="H25" s="117"/>
      <c r="I25" s="117"/>
      <c r="J25" s="117"/>
      <c r="K25" s="117"/>
      <c r="L25" s="117"/>
      <c r="M25" s="117"/>
    </row>
    <row r="26" spans="2:13" x14ac:dyDescent="0.45">
      <c r="B26" s="118" t="s">
        <v>39</v>
      </c>
      <c r="C26" s="118" t="s">
        <v>40</v>
      </c>
      <c r="D26" s="118" t="s">
        <v>40</v>
      </c>
      <c r="E26" s="118" t="s">
        <v>41</v>
      </c>
      <c r="F26" s="117"/>
      <c r="G26" s="117"/>
      <c r="H26" s="117"/>
      <c r="I26" s="117"/>
      <c r="J26" s="117"/>
      <c r="K26" s="117"/>
      <c r="L26" s="117"/>
      <c r="M26" s="117"/>
    </row>
    <row r="27" spans="2:13" x14ac:dyDescent="0.45">
      <c r="B27" s="118"/>
      <c r="C27" s="118"/>
      <c r="D27" s="118"/>
      <c r="E27" s="118" t="s">
        <v>42</v>
      </c>
      <c r="F27" s="117"/>
      <c r="G27" s="117" t="s">
        <v>54</v>
      </c>
      <c r="H27" s="117"/>
      <c r="I27" s="117"/>
      <c r="J27" s="117"/>
      <c r="K27" s="117"/>
      <c r="L27" s="117"/>
      <c r="M27" s="117"/>
    </row>
    <row r="28" spans="2:13" x14ac:dyDescent="0.45">
      <c r="B28" s="117" t="s">
        <v>55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</row>
    <row r="29" spans="2:13" x14ac:dyDescent="0.45">
      <c r="B29" s="117">
        <v>1800</v>
      </c>
      <c r="C29" s="117">
        <f>1800*0.2</f>
        <v>360</v>
      </c>
      <c r="D29" s="117">
        <f>1800*0.2</f>
        <v>360</v>
      </c>
      <c r="E29" s="117"/>
      <c r="F29" s="117"/>
      <c r="G29" s="117"/>
      <c r="H29" s="117"/>
      <c r="I29" s="117"/>
      <c r="J29" s="117"/>
      <c r="K29" s="117"/>
      <c r="L29" s="117"/>
      <c r="M29" s="117"/>
    </row>
    <row r="30" spans="2:13" x14ac:dyDescent="0.45">
      <c r="B30" s="120">
        <f>B25/B29</f>
        <v>34.4</v>
      </c>
      <c r="C30" s="120">
        <f t="shared" ref="C30:D30" si="0">C25/C29</f>
        <v>34.4</v>
      </c>
      <c r="D30" s="120">
        <f t="shared" si="0"/>
        <v>30.4</v>
      </c>
      <c r="E30" s="117"/>
      <c r="F30" s="117"/>
      <c r="G30" s="117" t="s">
        <v>56</v>
      </c>
      <c r="H30" s="117"/>
      <c r="I30" s="117"/>
      <c r="J30" s="117"/>
      <c r="K30" s="117"/>
      <c r="L30" s="117"/>
      <c r="M30" s="117"/>
    </row>
    <row r="31" spans="2:13" x14ac:dyDescent="0.45">
      <c r="B31" s="119">
        <v>20</v>
      </c>
      <c r="C31" s="119">
        <v>4</v>
      </c>
      <c r="D31" s="119">
        <v>4</v>
      </c>
      <c r="E31" s="117"/>
      <c r="F31" s="117"/>
      <c r="G31" s="117" t="s">
        <v>57</v>
      </c>
      <c r="H31" s="117"/>
      <c r="I31" s="117"/>
      <c r="J31" s="117"/>
      <c r="K31" s="117"/>
      <c r="L31" s="117"/>
      <c r="M31" s="117"/>
    </row>
    <row r="32" spans="2:13" x14ac:dyDescent="0.45">
      <c r="B32" s="120">
        <f>B30*B31</f>
        <v>688</v>
      </c>
      <c r="C32" s="120">
        <f t="shared" ref="C32:D32" si="1">C30*C31</f>
        <v>137.6</v>
      </c>
      <c r="D32" s="120">
        <f t="shared" si="1"/>
        <v>121.6</v>
      </c>
      <c r="E32" s="121">
        <f>SUM(B32:D32)</f>
        <v>947.2</v>
      </c>
      <c r="F32" s="117"/>
      <c r="G32" s="117" t="s">
        <v>58</v>
      </c>
      <c r="H32" s="117"/>
      <c r="I32" s="117"/>
      <c r="J32" s="117"/>
      <c r="K32" s="117"/>
      <c r="L32" s="117"/>
      <c r="M32" s="117"/>
    </row>
    <row r="33" spans="2:13" x14ac:dyDescent="0.45"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</row>
    <row r="34" spans="2:13" x14ac:dyDescent="0.45">
      <c r="E34" s="59"/>
    </row>
    <row r="35" spans="2:13" x14ac:dyDescent="0.45">
      <c r="E35" s="59"/>
    </row>
    <row r="36" spans="2:13" x14ac:dyDescent="0.45">
      <c r="E36" s="5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DFBFC9058BFF4FB273BC5A358CE744" ma:contentTypeVersion="14" ma:contentTypeDescription="Ein neues Dokument erstellen." ma:contentTypeScope="" ma:versionID="20bb09f2d97337c4cd62c34511ae7dc6">
  <xsd:schema xmlns:xsd="http://www.w3.org/2001/XMLSchema" xmlns:xs="http://www.w3.org/2001/XMLSchema" xmlns:p="http://schemas.microsoft.com/office/2006/metadata/properties" xmlns:ns2="ac3f74d4-b634-4241-beeb-d18fc6009593" xmlns:ns3="19a350e8-266a-4629-bf0e-56dabba0e8ea" xmlns:ns4="76b60f20-d8e9-43ef-ad32-f9fed83760af" targetNamespace="http://schemas.microsoft.com/office/2006/metadata/properties" ma:root="true" ma:fieldsID="9b7f172d69faf535f1896046e894f633" ns2:_="" ns3:_="" ns4:_="">
    <xsd:import namespace="ac3f74d4-b634-4241-beeb-d18fc6009593"/>
    <xsd:import namespace="19a350e8-266a-4629-bf0e-56dabba0e8ea"/>
    <xsd:import namespace="76b60f20-d8e9-43ef-ad32-f9fed8376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f74d4-b634-4241-beeb-d18fc6009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ca0b285-b42b-470a-9d69-7d5953380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350e8-266a-4629-bf0e-56dabba0e8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2cefa-673f-434f-95cd-f2415d3938bc}" ma:internalName="TaxCatchAll" ma:showField="CatchAllData" ma:web="19a350e8-266a-4629-bf0e-56dabba0e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60f20-d8e9-43ef-ad32-f9fed83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f74d4-b634-4241-beeb-d18fc6009593">
      <Terms xmlns="http://schemas.microsoft.com/office/infopath/2007/PartnerControls"/>
    </lcf76f155ced4ddcb4097134ff3c332f>
    <TaxCatchAll xmlns="19a350e8-266a-4629-bf0e-56dabba0e8ea" xsi:nil="true"/>
  </documentManagement>
</p:properties>
</file>

<file path=customXml/itemProps1.xml><?xml version="1.0" encoding="utf-8"?>
<ds:datastoreItem xmlns:ds="http://schemas.openxmlformats.org/officeDocument/2006/customXml" ds:itemID="{512DCA8B-33A1-48FA-A1AF-8B034E763AA2}"/>
</file>

<file path=customXml/itemProps2.xml><?xml version="1.0" encoding="utf-8"?>
<ds:datastoreItem xmlns:ds="http://schemas.openxmlformats.org/officeDocument/2006/customXml" ds:itemID="{25236BAD-149E-4AA8-8141-4C6F6BC5650A}"/>
</file>

<file path=customXml/itemProps3.xml><?xml version="1.0" encoding="utf-8"?>
<ds:datastoreItem xmlns:ds="http://schemas.openxmlformats.org/officeDocument/2006/customXml" ds:itemID="{4FAAE7CA-B036-4204-8423-AF337C66FB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Kalkulation Übergangsprojekt</vt:lpstr>
      <vt:lpstr>Hinterlegte Listen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Scherz, Kristin</dc:creator>
  <cp:lastModifiedBy>Manuela Schach</cp:lastModifiedBy>
  <cp:lastPrinted>2025-02-04T15:17:14Z</cp:lastPrinted>
  <dcterms:created xsi:type="dcterms:W3CDTF">2015-06-05T18:19:34Z</dcterms:created>
  <dcterms:modified xsi:type="dcterms:W3CDTF">2025-02-07T09:29:08Z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0x01010068DFBFC9058BFF4FB273BC5A358CE744</vt:lpwstr>
  </property>
</Properties>
</file>